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7065" activeTab="0"/>
  </bookViews>
  <sheets>
    <sheet name="Форма№3а" sheetId="1" r:id="rId1"/>
    <sheet name="Форма№3б" sheetId="2" r:id="rId2"/>
    <sheet name="Форма№3в" sheetId="3" r:id="rId3"/>
    <sheet name="Форма№3г" sheetId="4" r:id="rId4"/>
  </sheets>
  <definedNames>
    <definedName name="_xlnm.Print_Titles" localSheetId="1">'Форма№3б'!$10:$10</definedName>
    <definedName name="_xlnm.Print_Titles" localSheetId="2">'Форма№3в'!$7:$7</definedName>
    <definedName name="_xlnm.Print_Titles" localSheetId="3">'Форма№3г'!$8:$8</definedName>
    <definedName name="_xlnm.Print_Area" localSheetId="0">'Форма№3а'!$A$1:$DD$23</definedName>
    <definedName name="_xlnm.Print_Area" localSheetId="1">'Форма№3б'!$A$1:$DD$87</definedName>
    <definedName name="_xlnm.Print_Area" localSheetId="2">'Форма№3в'!$A$1:$FK$106</definedName>
    <definedName name="_xlnm.Print_Area" localSheetId="3">'Форма№3г'!$A$1:$FK$92</definedName>
  </definedNames>
  <calcPr fullCalcOnLoad="1"/>
</workbook>
</file>

<file path=xl/comments1.xml><?xml version="1.0" encoding="utf-8"?>
<comments xmlns="http://schemas.openxmlformats.org/spreadsheetml/2006/main">
  <authors>
    <author>Ryabikov_I</author>
  </authors>
  <commentList>
    <comment ref="BF11" authorId="0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ПРП_ЗТФ_2013_ФАКТ_ПИЛЛАР_17.02.14 ВЕРНЫЙ Новый уточн. оплата</t>
        </r>
      </text>
    </comment>
  </commentList>
</comments>
</file>

<file path=xl/comments2.xml><?xml version="1.0" encoding="utf-8"?>
<comments xmlns="http://schemas.openxmlformats.org/spreadsheetml/2006/main">
  <authors>
    <author>Zaharchuk_D</author>
    <author>Ryabikov_I</author>
  </authors>
  <commentList>
    <comment ref="AV45" authorId="0">
      <text>
        <r>
          <rPr>
            <sz val="8"/>
            <rFont val="Tahoma"/>
            <family val="2"/>
          </rPr>
          <t>по договору стоимость 138983 т.р. без НДС. С учетом НДС - 164000 тыс. рублей</t>
        </r>
      </text>
    </comment>
    <comment ref="AV51" authorId="0">
      <text>
        <r>
          <rPr>
            <sz val="8"/>
            <rFont val="Tahoma"/>
            <family val="2"/>
          </rPr>
          <t>по договору стоимость 216102 т.р. без НДС. С учетом НДС - 255000 тыс. рублей</t>
        </r>
      </text>
    </comment>
    <comment ref="BM21" authorId="0">
      <text>
        <r>
          <rPr>
            <b/>
            <sz val="8"/>
            <rFont val="Tahoma"/>
            <family val="2"/>
          </rPr>
          <t>Zaharchuk_D:</t>
        </r>
        <r>
          <rPr>
            <sz val="8"/>
            <rFont val="Tahoma"/>
            <family val="2"/>
          </rPr>
          <t xml:space="preserve">
Получение от ПЕСХ. НДС не предъявляется. </t>
        </r>
      </text>
    </comment>
    <comment ref="CA21" authorId="0">
      <text>
        <r>
          <rPr>
            <b/>
            <sz val="8"/>
            <rFont val="Tahoma"/>
            <family val="2"/>
          </rPr>
          <t>Zaharchuk_D:</t>
        </r>
        <r>
          <rPr>
            <sz val="8"/>
            <rFont val="Tahoma"/>
            <family val="2"/>
          </rPr>
          <t xml:space="preserve">
Получение от ПЕСХ. НДС не предъявляется. </t>
        </r>
      </text>
    </comment>
    <comment ref="AV27" authorId="0">
      <text>
        <r>
          <rPr>
            <b/>
            <sz val="8"/>
            <rFont val="Tahoma"/>
            <family val="2"/>
          </rPr>
          <t>Zaharchuk_D:</t>
        </r>
        <r>
          <rPr>
            <sz val="8"/>
            <rFont val="Tahoma"/>
            <family val="2"/>
          </rPr>
          <t xml:space="preserve">
в 2011 году послупл. СК-3-1,5 не было
  66 833 т.р. факт. поступл. 2012 года
118 589 т.р. план. поступл. 2013 года </t>
        </r>
      </text>
    </comment>
    <comment ref="BM27" authorId="0">
      <text>
        <r>
          <rPr>
            <b/>
            <sz val="8"/>
            <rFont val="Tahoma"/>
            <family val="2"/>
          </rPr>
          <t>Zaharchuk_D:</t>
        </r>
        <r>
          <rPr>
            <sz val="8"/>
            <rFont val="Tahoma"/>
            <family val="2"/>
          </rPr>
          <t xml:space="preserve">
Получение от ПЕСХ. НДС не предъявляется. </t>
        </r>
      </text>
    </comment>
    <comment ref="CA27" authorId="0">
      <text>
        <r>
          <rPr>
            <b/>
            <sz val="8"/>
            <rFont val="Tahoma"/>
            <family val="2"/>
          </rPr>
          <t>Zaharchuk_D:</t>
        </r>
        <r>
          <rPr>
            <sz val="8"/>
            <rFont val="Tahoma"/>
            <family val="2"/>
          </rPr>
          <t xml:space="preserve">
Получение от ПЕСХ. НДС не предъявляется. </t>
        </r>
      </text>
    </comment>
    <comment ref="AV33" authorId="0">
      <text>
        <r>
          <rPr>
            <b/>
            <sz val="8"/>
            <rFont val="Tahoma"/>
            <family val="2"/>
          </rPr>
          <t>Zaharchuk_D:</t>
        </r>
        <r>
          <rPr>
            <sz val="8"/>
            <rFont val="Tahoma"/>
            <family val="2"/>
          </rPr>
          <t xml:space="preserve">
  90 612 т.р. - факт. поступл. с ПЕСХ 2011 года 
128 641 т.р. - факт. поступл. с ПЕСХ 2012 года
318 351 т.р. - план. поступл. с ПЕСХ в 2013 году</t>
        </r>
      </text>
    </comment>
    <comment ref="BM33" authorId="0">
      <text>
        <r>
          <rPr>
            <b/>
            <sz val="8"/>
            <rFont val="Tahoma"/>
            <family val="2"/>
          </rPr>
          <t>Zaharchuk_D:</t>
        </r>
        <r>
          <rPr>
            <sz val="8"/>
            <rFont val="Tahoma"/>
            <family val="2"/>
          </rPr>
          <t xml:space="preserve">
Получение от ПЕСХ. НДС не предъявляется. </t>
        </r>
      </text>
    </comment>
    <comment ref="CA33" authorId="0">
      <text>
        <r>
          <rPr>
            <b/>
            <sz val="8"/>
            <rFont val="Tahoma"/>
            <family val="2"/>
          </rPr>
          <t>Zaharchuk_D:</t>
        </r>
        <r>
          <rPr>
            <sz val="8"/>
            <rFont val="Tahoma"/>
            <family val="2"/>
          </rPr>
          <t xml:space="preserve">
Получение от ПЕСХ. НДС не предъявляется. </t>
        </r>
      </text>
    </comment>
    <comment ref="AV21" authorId="0">
      <text>
        <r>
          <rPr>
            <b/>
            <sz val="8"/>
            <rFont val="Tahoma"/>
            <family val="2"/>
          </rPr>
          <t>Zaharchuk_D:</t>
        </r>
        <r>
          <rPr>
            <sz val="8"/>
            <rFont val="Tahoma"/>
            <family val="2"/>
          </rPr>
          <t xml:space="preserve">
в 2011 году послупл. ИСО-1СХ не было
444 645 т.р. факт. поступл. 2012 года
154 709 т.р. план. поступл. 2013 года </t>
        </r>
      </text>
    </comment>
    <comment ref="BM39" authorId="0">
      <text>
        <r>
          <rPr>
            <b/>
            <sz val="8"/>
            <rFont val="Tahoma"/>
            <family val="2"/>
          </rPr>
          <t>Zaharchuk_D:</t>
        </r>
        <r>
          <rPr>
            <sz val="8"/>
            <rFont val="Tahoma"/>
            <family val="2"/>
          </rPr>
          <t xml:space="preserve">
Получение от ПЕСХ. НДС не предъявляется. </t>
        </r>
      </text>
    </comment>
    <comment ref="CA39" authorId="0">
      <text>
        <r>
          <rPr>
            <b/>
            <sz val="8"/>
            <rFont val="Tahoma"/>
            <family val="2"/>
          </rPr>
          <t>Zaharchuk_D:</t>
        </r>
        <r>
          <rPr>
            <sz val="8"/>
            <rFont val="Tahoma"/>
            <family val="2"/>
          </rPr>
          <t xml:space="preserve">
Получение от ПЕСХ. НДС не предъявляется. </t>
        </r>
      </text>
    </comment>
    <comment ref="CA13" authorId="1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ПРП_ЗТФ_ 2013_ФАКТ_ПИЛЛАР_17.02.14 ВЕРНЫЙ Новый уточн. оплата</t>
        </r>
      </text>
    </comment>
    <comment ref="CA81" authorId="1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ПРП_ЗТФ_ 2013_ФАКТ_ПИЛЛАР_17.02.14 ВЕРНЫЙ Новый уточн. оплата</t>
        </r>
      </text>
    </comment>
    <comment ref="AV81" authorId="1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ПРП_ЗТФ_ 2013_ФАКТ_ПИЛЛАР_17.02.14 ВЕРНЫЙ Новый уточн. оплата</t>
        </r>
      </text>
    </comment>
    <comment ref="CA75" authorId="1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ПРП_ЗТФ_ 2013_ФАКТ_ПИЛЛАР_17.02.14 ВЕРНЫЙ Новый уточн. оплата</t>
        </r>
      </text>
    </comment>
    <comment ref="AV75" authorId="1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ПРП_ЗТФ_ 2013_ФАКТ_ПИЛЛАР_17.02.14 ВЕРНЫЙ Новый уточн. оплата</t>
        </r>
      </text>
    </comment>
    <comment ref="AV69" authorId="1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ПРП_ЗТФ_ 2013_ФАКТ_ПИЛЛАР_17.02.14 ВЕРНЫЙ Новый уточн. оплата</t>
        </r>
      </text>
    </comment>
    <comment ref="CA69" authorId="1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ПРП_ЗТФ_ 2013_ФАКТ_ПИЛЛАР_17.02.14 ВЕРНЫЙ Новый уточн. оплата</t>
        </r>
      </text>
    </comment>
    <comment ref="CA63" authorId="1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ПРП_ЗТФ_ 2013_ФАКТ_ПИЛЛАР_17.02.14 ВЕРНЫЙ Новый уточн. оплата</t>
        </r>
      </text>
    </comment>
    <comment ref="AV63" authorId="1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ПРП_ЗТФ_ 2013_ФАКТ_ПИЛЛАР_17.02.14 ВЕРНЫЙ Новый уточн. оплата</t>
        </r>
      </text>
    </comment>
  </commentList>
</comments>
</file>

<file path=xl/comments3.xml><?xml version="1.0" encoding="utf-8"?>
<comments xmlns="http://schemas.openxmlformats.org/spreadsheetml/2006/main">
  <authors>
    <author>Zaharchuk_D</author>
  </authors>
  <commentList>
    <comment ref="DH6" authorId="0">
      <text>
        <r>
          <rPr>
            <sz val="8"/>
            <rFont val="Tahoma"/>
            <family val="2"/>
          </rPr>
          <t>данные взяты по прогнозу 2012 года при форм. ПЗ 3 кварт.</t>
        </r>
      </text>
    </comment>
    <comment ref="CL15" authorId="0">
      <text>
        <r>
          <rPr>
            <b/>
            <sz val="8"/>
            <rFont val="Tahoma"/>
            <family val="2"/>
          </rPr>
          <t>Zaharchuk_D:</t>
        </r>
        <r>
          <rPr>
            <sz val="8"/>
            <rFont val="Tahoma"/>
            <family val="2"/>
          </rPr>
          <t xml:space="preserve">
в 2011 году послупл. ИСО-1СХ не было
444 645 т.р. факт. поступл. 2012 года
154 709 т.р. план. поступл. 2013 года </t>
        </r>
      </text>
    </comment>
    <comment ref="CL20" authorId="0">
      <text>
        <r>
          <rPr>
            <b/>
            <sz val="8"/>
            <rFont val="Tahoma"/>
            <family val="2"/>
          </rPr>
          <t>Zaharchuk_D:</t>
        </r>
        <r>
          <rPr>
            <sz val="8"/>
            <rFont val="Tahoma"/>
            <family val="2"/>
          </rPr>
          <t xml:space="preserve">
в 2011 году послупл. СК-3-1,5 не было
  66 833 т.р. факт. поступл. 2012 года
118 589 т.р. план. поступл. 2013 года </t>
        </r>
      </text>
    </comment>
    <comment ref="CL25" authorId="0">
      <text>
        <r>
          <rPr>
            <b/>
            <sz val="8"/>
            <rFont val="Tahoma"/>
            <family val="2"/>
          </rPr>
          <t>Zaharchuk_D:</t>
        </r>
        <r>
          <rPr>
            <sz val="8"/>
            <rFont val="Tahoma"/>
            <family val="2"/>
          </rPr>
          <t xml:space="preserve">
  90 612 т.р. - факт. поступл. с ПЕСХ 2011 года 
128 641 т.р. - факт. поступл. с ПЕСХ 2012 года
318 351 т.р. - план. поступл. с ПЕСХ в 2013 году</t>
        </r>
      </text>
    </comment>
  </commentList>
</comments>
</file>

<file path=xl/comments4.xml><?xml version="1.0" encoding="utf-8"?>
<comments xmlns="http://schemas.openxmlformats.org/spreadsheetml/2006/main">
  <authors>
    <author>Ryabikov_I</author>
  </authors>
  <commentList>
    <comment ref="CN86" authorId="0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268086 - расходы предыдущих периодов, по состоянию на 01.01.2013 г.
94947 - план 2013 года
</t>
        </r>
      </text>
    </comment>
    <comment ref="DR86" authorId="0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268086 - расходы предыдущих периодов, по состоянию на 01.01.2013 г.
32397 - факт 2013 года</t>
        </r>
      </text>
    </comment>
    <comment ref="BK86" authorId="0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согласно доп.соглашения №2</t>
        </r>
      </text>
    </comment>
    <comment ref="BZ11" authorId="0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ПРП_ЗТФ_ 2013_ФАКТ_ПИЛЛАР_17.02.14 Для работы</t>
        </r>
      </text>
    </comment>
    <comment ref="DD11" authorId="0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ПРП_ЗТФ_ 2013_ФАКТ_ПИЛЛАР_17.02.14 Для работы</t>
        </r>
      </text>
    </comment>
    <comment ref="CN11" authorId="0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ПРП_ЗТФ_ 2013_ФАКТ_ПИЛЛАР_17.02.14 Для работы
расходы на 01.01.13 175355+ план на 2013 31198</t>
        </r>
      </text>
    </comment>
    <comment ref="DR11" authorId="0">
      <text>
        <r>
          <rPr>
            <b/>
            <sz val="8"/>
            <rFont val="Tahoma"/>
            <family val="2"/>
          </rPr>
          <t>Ryabikov_I:</t>
        </r>
        <r>
          <rPr>
            <sz val="8"/>
            <rFont val="Tahoma"/>
            <family val="2"/>
          </rPr>
          <t xml:space="preserve">
расходы на 01.01.13 175355+ факт за 2013 25548</t>
        </r>
      </text>
    </comment>
  </commentList>
</comments>
</file>

<file path=xl/sharedStrings.xml><?xml version="1.0" encoding="utf-8"?>
<sst xmlns="http://schemas.openxmlformats.org/spreadsheetml/2006/main" count="1128" uniqueCount="170">
  <si>
    <t>Форма № 3-а</t>
  </si>
  <si>
    <t xml:space="preserve">Инвестиционная программа СЕМ на период </t>
  </si>
  <si>
    <t xml:space="preserve"> гг.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</si>
  <si>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</si>
  <si>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</si>
  <si>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</si>
  <si>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</si>
  <si>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</si>
  <si>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</si>
  <si>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</si>
  <si>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</si>
  <si>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</si>
  <si>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</si>
  <si>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</si>
  <si>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</si>
  <si>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</si>
  <si>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t>Сроки реализации программы</t>
  </si>
  <si>
    <r>
      <t xml:space="preserve">прочее </t>
    </r>
    <r>
      <rPr>
        <i/>
        <sz val="12"/>
        <rFont val="Times New Roman"/>
        <family val="1"/>
      </rPr>
      <t>(например, маркетинг, консалтинг, технические экспертизы и т.п.)</t>
    </r>
    <r>
      <rPr>
        <sz val="12"/>
        <rFont val="Times New Roman"/>
        <family val="1"/>
      </rPr>
      <t>, тыс. руб.</t>
    </r>
  </si>
  <si>
    <t>3) Долгосрочные финансовые вложения.</t>
  </si>
  <si>
    <t>2) Приобретение внеоборотных активов.</t>
  </si>
  <si>
    <t>- новое строительство.</t>
  </si>
  <si>
    <t>- реконструкция (модернизация);</t>
  </si>
  <si>
    <t>1) Капитальное строительство,
в т.ч.:</t>
  </si>
  <si>
    <t>за счет средств бюджетов всех уровней бюджетной системы Российской Федерации ***
(тыс. руб.)</t>
  </si>
  <si>
    <t>за счет собственных средств организации
(тыс. руб.)</t>
  </si>
  <si>
    <t>в том числе</t>
  </si>
  <si>
    <t>всего
(тыс. руб.)</t>
  </si>
  <si>
    <t>окончание
(мес./год)</t>
  </si>
  <si>
    <t>начало
(мес./год)</t>
  </si>
  <si>
    <t xml:space="preserve"> году **</t>
  </si>
  <si>
    <t xml:space="preserve">в </t>
  </si>
  <si>
    <t>Расходы на реализацию
инвестиционной программы</t>
  </si>
  <si>
    <t>Расходы
на реализацию инвестиционной программы,
всего **
(тыс. руб.)</t>
  </si>
  <si>
    <t>Срок реализации</t>
  </si>
  <si>
    <t>Наименование проекта в рамках инвестиционной программы СЕМ</t>
  </si>
  <si>
    <t>№
п/п</t>
  </si>
  <si>
    <t xml:space="preserve"> г.</t>
  </si>
  <si>
    <t xml:space="preserve">Содержание инвестиционной программы СЕМ на </t>
  </si>
  <si>
    <t>Форма № 3-б</t>
  </si>
  <si>
    <t>- за счет средств бюджетов всех уровней бюджетной системы РФ **.</t>
  </si>
  <si>
    <t>- за счет заемных средств;</t>
  </si>
  <si>
    <t>- за счет собственных средств организации;</t>
  </si>
  <si>
    <t>В том числе по периодам</t>
  </si>
  <si>
    <t>Расходы
на реализацию инвестиционной программы, всего
(тыс. руб.)**</t>
  </si>
  <si>
    <t>Ожидаемый экономический эффект
(тыс. руб./год)</t>
  </si>
  <si>
    <t>Срок окупаемости, лет</t>
  </si>
  <si>
    <t xml:space="preserve"> г.*</t>
  </si>
  <si>
    <t xml:space="preserve">Сумма запланированных инвестиций в рамках реализации инвестиционной программы СЕМ на </t>
  </si>
  <si>
    <t>Форма № 3-в</t>
  </si>
  <si>
    <t>с начала реализации проекта нарастающим итогом, %</t>
  </si>
  <si>
    <t>с начала реализации проекта нарастающим итогом
(тыс. руб.)</t>
  </si>
  <si>
    <t>факт</t>
  </si>
  <si>
    <t>план ***</t>
  </si>
  <si>
    <t>Отклонение фактических показателей от плановых</t>
  </si>
  <si>
    <t>Расходы на реализацию инвестиционной программы, всего
(тыс. руб.)</t>
  </si>
  <si>
    <t>Наименование проекта
в рамках
инвестиционной программы СЕМ</t>
  </si>
  <si>
    <t xml:space="preserve"> году *</t>
  </si>
  <si>
    <t xml:space="preserve">Отчет о реализации Инвестиционной программы субъекта естественной монополии в </t>
  </si>
  <si>
    <t>Форма № 3-г</t>
  </si>
  <si>
    <t>нет</t>
  </si>
  <si>
    <t>декабрь 2011 год</t>
  </si>
  <si>
    <t>сентябрь 2007 год</t>
  </si>
  <si>
    <t>ноябрь 2013 год</t>
  </si>
  <si>
    <t>февраль 2011 год</t>
  </si>
  <si>
    <t>сентябрь 2012 год</t>
  </si>
  <si>
    <t>ноябрь 2010 год</t>
  </si>
  <si>
    <t>1</t>
  </si>
  <si>
    <t>2</t>
  </si>
  <si>
    <t>3</t>
  </si>
  <si>
    <t>4</t>
  </si>
  <si>
    <t>5</t>
  </si>
  <si>
    <t>6</t>
  </si>
  <si>
    <t>7</t>
  </si>
  <si>
    <t>8</t>
  </si>
  <si>
    <t xml:space="preserve">Реконструкция ряжевых причалов  Р7-10, </t>
  </si>
  <si>
    <t>июнь     2010 год</t>
  </si>
  <si>
    <t>январь 2011 год</t>
  </si>
  <si>
    <t>Закуп речного буксира</t>
  </si>
  <si>
    <t>Закуп морского буксира</t>
  </si>
  <si>
    <t xml:space="preserve">Закуп бункеровщика жидким топливом, </t>
  </si>
  <si>
    <t xml:space="preserve">Реконструкция ряжевых причалов  ЗТФ, </t>
  </si>
  <si>
    <t xml:space="preserve">Закуп специализированных контейнеров СК-3-30Д, </t>
  </si>
  <si>
    <t xml:space="preserve">Закуп специализированных контейнеров  ISO 1СХ, </t>
  </si>
  <si>
    <t xml:space="preserve">Закуп специализированных контейнеров  СК-3-1,5, </t>
  </si>
  <si>
    <t>сентябрь 2011 год</t>
  </si>
  <si>
    <t>декабрь 2013 год</t>
  </si>
  <si>
    <t>май          2012 год</t>
  </si>
  <si>
    <t>июль         2011 год</t>
  </si>
  <si>
    <t>декабрь 2012 год</t>
  </si>
  <si>
    <t>после периода t+2***
2016г.</t>
  </si>
  <si>
    <t xml:space="preserve"> </t>
  </si>
  <si>
    <t>июль     2011 год</t>
  </si>
  <si>
    <t>июнь          2012 год</t>
  </si>
  <si>
    <t>март        2014 год</t>
  </si>
  <si>
    <t>Закуп портальных кранов,</t>
  </si>
  <si>
    <t>Сохранение заданного уровня производства Заполярного транспортного филиала.</t>
  </si>
  <si>
    <t>Цель: Сохранение заданного уровня производства Заполярного транспортного филиала.
Задачи: 1. Поддержание основных фондов в исправном состоянии. 2. Обновление изношенных (выработавших свой ресурс) основных фондов.</t>
  </si>
  <si>
    <t xml:space="preserve">Закуп систем управления крановым оборудованием, </t>
  </si>
  <si>
    <t xml:space="preserve">Закуп специальных контейнеров СК-3-30Д, </t>
  </si>
  <si>
    <t xml:space="preserve">Закуп специальных контейнеров СК-3-1,5, </t>
  </si>
  <si>
    <t xml:space="preserve">Закуп специальных контейнеров ИСО-1СХ, </t>
  </si>
  <si>
    <t>июнь    2012 год</t>
  </si>
  <si>
    <t>март      2014 год</t>
  </si>
  <si>
    <t>____*_Приводятся сведения на очередной период (период t).</t>
  </si>
  <si>
    <t>___**_В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</si>
  <si>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__***_В текущих ценах.</t>
  </si>
  <si>
    <t>____*_Приводятся сведения на очередной период (период t). При этом последующие прогнозные 2 периода принимаются за период t+1 и период t+2.</t>
  </si>
  <si>
    <r>
      <t>Реконструкция ряжевых причалов  Р7-10,</t>
    </r>
    <r>
      <rPr>
        <sz val="10"/>
        <rFont val="Times New Roman"/>
        <family val="1"/>
      </rPr>
      <t xml:space="preserve"> 
в том числе *:</t>
    </r>
  </si>
  <si>
    <r>
      <t>Закуп специальных контейнеров     ИСО-1СХ,</t>
    </r>
    <r>
      <rPr>
        <sz val="10"/>
        <rFont val="Times New Roman"/>
        <family val="1"/>
      </rPr>
      <t xml:space="preserve"> 
в том числе *:</t>
    </r>
  </si>
  <si>
    <r>
      <t>Закуп специальных контейнеров         СК-3-1,5;</t>
    </r>
    <r>
      <rPr>
        <sz val="10"/>
        <rFont val="Times New Roman"/>
        <family val="1"/>
      </rPr>
      <t xml:space="preserve"> 
в том числе *:</t>
    </r>
  </si>
  <si>
    <r>
      <t>Закуп специальных контейнеров         СК-3-30Д,</t>
    </r>
    <r>
      <rPr>
        <sz val="10"/>
        <rFont val="Times New Roman"/>
        <family val="1"/>
      </rPr>
      <t xml:space="preserve"> 
в том числе *:</t>
    </r>
  </si>
  <si>
    <r>
      <t>Закуп систем управления крановым оборудованием,</t>
    </r>
    <r>
      <rPr>
        <sz val="10"/>
        <rFont val="Times New Roman"/>
        <family val="1"/>
      </rPr>
      <t xml:space="preserve"> 
в том числе *:</t>
    </r>
  </si>
  <si>
    <r>
      <t>Закуп речного буксира,</t>
    </r>
    <r>
      <rPr>
        <sz val="10"/>
        <rFont val="Times New Roman"/>
        <family val="1"/>
      </rPr>
      <t xml:space="preserve"> 
в том числе *:</t>
    </r>
  </si>
  <si>
    <r>
      <t>Закуп морского буксира,</t>
    </r>
    <r>
      <rPr>
        <sz val="10"/>
        <rFont val="Times New Roman"/>
        <family val="1"/>
      </rPr>
      <t xml:space="preserve"> 
в том числе *:</t>
    </r>
  </si>
  <si>
    <r>
      <t>Закуп бункеровщика жидким топливом,</t>
    </r>
    <r>
      <rPr>
        <sz val="10"/>
        <rFont val="Times New Roman"/>
        <family val="1"/>
      </rPr>
      <t xml:space="preserve"> 
в том числе *:</t>
    </r>
  </si>
  <si>
    <t>____*_Раскрывается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</si>
  <si>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___**_В текущих ценах.</t>
  </si>
  <si>
    <t>__***_В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</si>
  <si>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____*_В данном разделе кратко указываются основные цели и задачи инвестиционной программы, а также ее целевые индикаторы и показатели.</t>
  </si>
  <si>
    <t>___**_Приводятся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</si>
  <si>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__***_В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</si>
  <si>
    <t>2013-2014</t>
  </si>
  <si>
    <t>Инвестиционная программа Заполярного транспортного филиала на 2013-2014 гг.</t>
  </si>
  <si>
    <t>2013-2014 год</t>
  </si>
  <si>
    <t>2013</t>
  </si>
  <si>
    <t>июнь 2012 год</t>
  </si>
  <si>
    <t>январь 2013 год</t>
  </si>
  <si>
    <t>июнь     2012 год</t>
  </si>
  <si>
    <t>сентябрь 2013 год</t>
  </si>
  <si>
    <t>октябрь 2013 год</t>
  </si>
  <si>
    <t>апрель   2012 год</t>
  </si>
  <si>
    <t>апрель    2014 год</t>
  </si>
  <si>
    <t>июль     2012 год</t>
  </si>
  <si>
    <t>апрель    2012 год</t>
  </si>
  <si>
    <t>июль 2012 год</t>
  </si>
  <si>
    <t>период t (очередной период)*** 2014 год</t>
  </si>
  <si>
    <t>период t+1***
2015г.</t>
  </si>
  <si>
    <t>период t+2***
2016г.</t>
  </si>
  <si>
    <t>Оснащение техническими средствами охраны ЗТФ</t>
  </si>
  <si>
    <t>декабрь 2010 год</t>
  </si>
  <si>
    <t>Модернизация Трехуровневой системы связи ЗТФ</t>
  </si>
  <si>
    <t>Система контроля расхода топлива</t>
  </si>
  <si>
    <t>Строительство автомойки для транспортных средств Автотранспортного комплекса ЗТФ</t>
  </si>
  <si>
    <t>Внедрение Автоматизированной системы контроля и управления энергоресурсами ЗТФ</t>
  </si>
  <si>
    <t>Модернизация пожарного водовода ЗТФ</t>
  </si>
  <si>
    <t xml:space="preserve">Строительство бункеровщика жидким топливом, </t>
  </si>
  <si>
    <t>сентябрь 2015 год</t>
  </si>
  <si>
    <t>июнь 2016 год</t>
  </si>
  <si>
    <t>декабрь 2015 год</t>
  </si>
  <si>
    <t>январь 2014 год</t>
  </si>
  <si>
    <t>декабрь 2016 год</t>
  </si>
  <si>
    <t>Расходы на реализацию инвестиционной программы  в 2013 году</t>
  </si>
  <si>
    <t>период 2013 года
(тыс. руб.)</t>
  </si>
  <si>
    <t>период 2013 года, %</t>
  </si>
  <si>
    <t xml:space="preserve">Модернизация системы управления плавкрана, </t>
  </si>
  <si>
    <t>декабрь 2014 год</t>
  </si>
  <si>
    <t>9</t>
  </si>
  <si>
    <t>10</t>
  </si>
  <si>
    <t xml:space="preserve">Закуп мобильного портового крана Liebherr для перегрузки контейнеров, </t>
  </si>
  <si>
    <t xml:space="preserve">Закуп линии сортировки бревен, </t>
  </si>
  <si>
    <t>январь 2012 год</t>
  </si>
  <si>
    <t>июль    2012 год</t>
  </si>
  <si>
    <t>апрель 2014 год</t>
  </si>
  <si>
    <r>
      <t>Закуп контейнеров ISO 1CX,</t>
    </r>
    <r>
      <rPr>
        <sz val="10"/>
        <rFont val="Times New Roman"/>
        <family val="1"/>
      </rPr>
      <t xml:space="preserve"> 
в том числе *:</t>
    </r>
  </si>
  <si>
    <r>
      <t>Закуп  специальных контейнеров СК-3-30Д,</t>
    </r>
    <r>
      <rPr>
        <sz val="10"/>
        <rFont val="Times New Roman"/>
        <family val="1"/>
      </rPr>
      <t xml:space="preserve"> 
в том числе *:</t>
    </r>
  </si>
  <si>
    <r>
      <t>Закуп портальных кранов Liebherr LPS 180 для перегрузки контейнеров,</t>
    </r>
    <r>
      <rPr>
        <sz val="10"/>
        <rFont val="Times New Roman"/>
        <family val="1"/>
      </rPr>
      <t xml:space="preserve"> 
в том числе *:</t>
    </r>
  </si>
  <si>
    <r>
      <t>Закуп  спецконтейнеров СК-3-1,5,</t>
    </r>
    <r>
      <rPr>
        <sz val="10"/>
        <rFont val="Times New Roman"/>
        <family val="1"/>
      </rPr>
      <t xml:space="preserve"> 
в том числе *:</t>
    </r>
  </si>
  <si>
    <t xml:space="preserve">Закуп спец контейнеров СК-3-1,5 </t>
  </si>
  <si>
    <t xml:space="preserve">Закуп Кран автомобильный Liebherr LTM 1040, </t>
  </si>
  <si>
    <t xml:space="preserve">Закуп портальных кранов Liebherr LPS 180 для перегрузки контейнеров,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</si>
</sst>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0"/>
    <numFmt numFmtId="168" formatCode="0.00000"/>
    <numFmt numFmtId="169" formatCode="0.000000"/>
  </numFmts>
  <fonts count="48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7" fillId="0" borderId="1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11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left" vertical="top"/>
    </xf>
    <xf numFmtId="0" fontId="7" fillId="0" borderId="16" xfId="0" applyNumberFormat="1" applyFont="1" applyFill="1" applyBorder="1" applyAlignment="1">
      <alignment horizontal="left" vertical="top"/>
    </xf>
    <xf numFmtId="0" fontId="7" fillId="0" borderId="17" xfId="0" applyNumberFormat="1" applyFont="1" applyFill="1" applyBorder="1" applyAlignment="1">
      <alignment horizontal="left" vertical="top"/>
    </xf>
    <xf numFmtId="0" fontId="12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1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justify" wrapText="1"/>
    </xf>
    <xf numFmtId="49" fontId="3" fillId="0" borderId="16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3" fontId="7" fillId="0" borderId="2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left" vertical="top" wrapText="1" indent="1"/>
    </xf>
    <xf numFmtId="49" fontId="7" fillId="0" borderId="16" xfId="0" applyNumberFormat="1" applyFont="1" applyFill="1" applyBorder="1" applyAlignment="1">
      <alignment horizontal="left" vertical="top" wrapText="1" indent="1"/>
    </xf>
    <xf numFmtId="49" fontId="7" fillId="0" borderId="17" xfId="0" applyNumberFormat="1" applyFont="1" applyFill="1" applyBorder="1" applyAlignment="1">
      <alignment horizontal="left" vertical="top" wrapText="1" indent="1"/>
    </xf>
    <xf numFmtId="1" fontId="7" fillId="0" borderId="25" xfId="0" applyNumberFormat="1" applyFont="1" applyFill="1" applyBorder="1" applyAlignment="1">
      <alignment horizontal="center" vertical="top" wrapText="1"/>
    </xf>
    <xf numFmtId="3" fontId="7" fillId="0" borderId="25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22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left" vertical="top" wrapText="1" indent="1"/>
    </xf>
    <xf numFmtId="49" fontId="7" fillId="0" borderId="0" xfId="0" applyNumberFormat="1" applyFont="1" applyFill="1" applyBorder="1" applyAlignment="1">
      <alignment horizontal="left" vertical="top" wrapText="1" indent="1"/>
    </xf>
    <xf numFmtId="49" fontId="7" fillId="0" borderId="22" xfId="0" applyNumberFormat="1" applyFont="1" applyFill="1" applyBorder="1" applyAlignment="1">
      <alignment horizontal="left" vertical="top" wrapText="1" indent="1"/>
    </xf>
    <xf numFmtId="1" fontId="7" fillId="0" borderId="24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22" xfId="0" applyNumberFormat="1" applyFont="1" applyFill="1" applyBorder="1" applyAlignment="1">
      <alignment horizontal="left" vertical="top" wrapText="1"/>
    </xf>
    <xf numFmtId="3" fontId="8" fillId="0" borderId="26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left" vertical="top" wrapText="1" indent="1"/>
    </xf>
    <xf numFmtId="0" fontId="7" fillId="0" borderId="0" xfId="0" applyNumberFormat="1" applyFont="1" applyFill="1" applyBorder="1" applyAlignment="1">
      <alignment horizontal="left" vertical="top" wrapText="1" indent="1"/>
    </xf>
    <xf numFmtId="0" fontId="7" fillId="0" borderId="22" xfId="0" applyNumberFormat="1" applyFont="1" applyFill="1" applyBorder="1" applyAlignment="1">
      <alignment horizontal="left" vertical="top" wrapText="1" inden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left" vertical="top" wrapText="1"/>
    </xf>
    <xf numFmtId="0" fontId="8" fillId="0" borderId="23" xfId="0" applyNumberFormat="1" applyFont="1" applyFill="1" applyBorder="1" applyAlignment="1">
      <alignment horizontal="left" vertical="top" wrapText="1"/>
    </xf>
    <xf numFmtId="1" fontId="8" fillId="0" borderId="26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horizontal="center"/>
    </xf>
    <xf numFmtId="1" fontId="12" fillId="0" borderId="27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22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22" xfId="0" applyNumberFormat="1" applyFont="1" applyFill="1" applyBorder="1" applyAlignment="1">
      <alignment horizontal="left" vertical="top" wrapText="1"/>
    </xf>
    <xf numFmtId="1" fontId="8" fillId="0" borderId="28" xfId="0" applyNumberFormat="1" applyFont="1" applyFill="1" applyBorder="1" applyAlignment="1">
      <alignment horizontal="center" vertical="top" wrapText="1"/>
    </xf>
    <xf numFmtId="3" fontId="8" fillId="0" borderId="28" xfId="0" applyNumberFormat="1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left" vertical="top" wrapText="1"/>
    </xf>
    <xf numFmtId="49" fontId="1" fillId="0" borderId="32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left" vertical="top" wrapText="1"/>
    </xf>
    <xf numFmtId="49" fontId="1" fillId="0" borderId="30" xfId="0" applyNumberFormat="1" applyFont="1" applyFill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left" vertical="center" wrapText="1"/>
    </xf>
    <xf numFmtId="1" fontId="1" fillId="0" borderId="25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1" fontId="1" fillId="0" borderId="24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 wrapText="1"/>
    </xf>
    <xf numFmtId="164" fontId="9" fillId="0" borderId="35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1" fontId="1" fillId="0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1" fontId="9" fillId="0" borderId="3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 textRotation="90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2"/>
  <sheetViews>
    <sheetView tabSelected="1" view="pageBreakPreview" zoomScale="130" zoomScaleSheetLayoutView="130" zoomScalePageLayoutView="0" workbookViewId="0" topLeftCell="A1">
      <selection activeCell="G12" sqref="G12:BE12"/>
    </sheetView>
  </sheetViews>
  <sheetFormatPr defaultColWidth="0.875" defaultRowHeight="12.75"/>
  <cols>
    <col min="1" max="16384" width="0.875" style="6" customWidth="1"/>
  </cols>
  <sheetData>
    <row r="1" ht="15">
      <c r="DD1" s="11" t="s">
        <v>0</v>
      </c>
    </row>
    <row r="3" spans="1:108" ht="16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9" t="s">
        <v>1</v>
      </c>
      <c r="BS3" s="70" t="s">
        <v>121</v>
      </c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28" t="s">
        <v>2</v>
      </c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5" spans="1:108" s="31" customFormat="1" ht="35.25" customHeight="1">
      <c r="A5" s="30"/>
      <c r="B5" s="63" t="s">
        <v>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4"/>
      <c r="BF5" s="74" t="s">
        <v>122</v>
      </c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6"/>
    </row>
    <row r="6" spans="1:108" s="31" customFormat="1" ht="147.75" customHeight="1">
      <c r="A6" s="30"/>
      <c r="B6" s="63" t="s">
        <v>13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4"/>
      <c r="BF6" s="74" t="s">
        <v>96</v>
      </c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9"/>
    </row>
    <row r="7" spans="1:108" s="31" customFormat="1" ht="33" customHeight="1">
      <c r="A7" s="30"/>
      <c r="B7" s="63" t="s">
        <v>16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4"/>
      <c r="BF7" s="67" t="s">
        <v>123</v>
      </c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9"/>
    </row>
    <row r="8" spans="1:108" s="19" customFormat="1" ht="15.75">
      <c r="A8" s="32"/>
      <c r="B8" s="65" t="s">
        <v>4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6"/>
      <c r="BF8" s="71">
        <f>BF10+BF11+BF12+BF13</f>
        <v>2322951</v>
      </c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3"/>
    </row>
    <row r="9" spans="1:108" s="19" customFormat="1" ht="30.75" customHeight="1">
      <c r="A9" s="33"/>
      <c r="B9" s="61" t="s">
        <v>5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2"/>
      <c r="BF9" s="47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9"/>
    </row>
    <row r="10" spans="1:108" s="19" customFormat="1" ht="31.5" customHeight="1">
      <c r="A10" s="33"/>
      <c r="B10" s="55" t="s">
        <v>6</v>
      </c>
      <c r="C10" s="55"/>
      <c r="D10" s="55"/>
      <c r="E10" s="55"/>
      <c r="F10" s="55"/>
      <c r="G10" s="56" t="s">
        <v>15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7"/>
      <c r="BF10" s="47">
        <v>0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9"/>
    </row>
    <row r="11" spans="1:108" s="19" customFormat="1" ht="15.75" customHeight="1">
      <c r="A11" s="33"/>
      <c r="B11" s="55" t="s">
        <v>6</v>
      </c>
      <c r="C11" s="55"/>
      <c r="D11" s="55"/>
      <c r="E11" s="55"/>
      <c r="F11" s="55"/>
      <c r="G11" s="56" t="s">
        <v>7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47">
        <f>1436837+886114</f>
        <v>2322951</v>
      </c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9"/>
    </row>
    <row r="12" spans="1:108" s="19" customFormat="1" ht="31.5" customHeight="1">
      <c r="A12" s="33"/>
      <c r="B12" s="55" t="s">
        <v>6</v>
      </c>
      <c r="C12" s="55"/>
      <c r="D12" s="55"/>
      <c r="E12" s="55"/>
      <c r="F12" s="55"/>
      <c r="G12" s="56" t="s">
        <v>8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7"/>
      <c r="BF12" s="47">
        <v>0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9"/>
    </row>
    <row r="13" spans="1:108" s="19" customFormat="1" ht="31.5" customHeight="1">
      <c r="A13" s="34"/>
      <c r="B13" s="81" t="s">
        <v>6</v>
      </c>
      <c r="C13" s="81"/>
      <c r="D13" s="81"/>
      <c r="E13" s="81"/>
      <c r="F13" s="81"/>
      <c r="G13" s="50" t="s">
        <v>17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1"/>
      <c r="BF13" s="52">
        <v>0</v>
      </c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4"/>
    </row>
    <row r="14" spans="1:108" s="19" customFormat="1" ht="46.5" customHeight="1">
      <c r="A14" s="32"/>
      <c r="B14" s="63" t="s">
        <v>14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4"/>
      <c r="BF14" s="75" t="s">
        <v>95</v>
      </c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7"/>
    </row>
    <row r="15" spans="1:108" s="19" customFormat="1" ht="15" customHeight="1">
      <c r="A15" s="34"/>
      <c r="B15" s="82" t="s">
        <v>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3"/>
      <c r="BF15" s="58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60"/>
    </row>
    <row r="16" spans="1:108" s="36" customFormat="1" ht="33.75" customHeight="1">
      <c r="A16" s="35"/>
      <c r="B16" s="45" t="s">
        <v>10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6"/>
      <c r="BF16" s="42" t="s">
        <v>59</v>
      </c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s="36" customFormat="1" ht="33.75" customHeight="1">
      <c r="A17" s="35"/>
      <c r="B17" s="45" t="s">
        <v>11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6"/>
      <c r="BF17" s="42" t="s">
        <v>59</v>
      </c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4"/>
    </row>
    <row r="18" spans="1:108" s="36" customFormat="1" ht="33.75" customHeight="1">
      <c r="A18" s="35"/>
      <c r="B18" s="45" t="s">
        <v>12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6"/>
      <c r="BF18" s="42" t="s">
        <v>59</v>
      </c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4"/>
    </row>
    <row r="19" spans="1:30" s="14" customFormat="1" ht="3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108" s="15" customFormat="1" ht="24.75" customHeight="1">
      <c r="A20" s="80" t="s">
        <v>118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</row>
    <row r="21" spans="1:108" s="15" customFormat="1" ht="36.75" customHeight="1">
      <c r="A21" s="80" t="s">
        <v>119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</row>
    <row r="22" spans="1:108" s="15" customFormat="1" ht="48.75" customHeight="1">
      <c r="A22" s="80" t="s">
        <v>120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ht="3" customHeight="1"/>
  </sheetData>
  <sheetProtection/>
  <mergeCells count="36">
    <mergeCell ref="BF6:DD6"/>
    <mergeCell ref="A20:DD20"/>
    <mergeCell ref="A21:DD21"/>
    <mergeCell ref="A22:DD22"/>
    <mergeCell ref="B12:F12"/>
    <mergeCell ref="B13:F13"/>
    <mergeCell ref="G12:BE12"/>
    <mergeCell ref="B14:BE14"/>
    <mergeCell ref="B15:BE15"/>
    <mergeCell ref="B18:BE18"/>
    <mergeCell ref="BF18:DD18"/>
    <mergeCell ref="B7:BE7"/>
    <mergeCell ref="B8:BE8"/>
    <mergeCell ref="BF7:DD7"/>
    <mergeCell ref="BS3:CN3"/>
    <mergeCell ref="B5:BE5"/>
    <mergeCell ref="B6:BE6"/>
    <mergeCell ref="BF8:DD8"/>
    <mergeCell ref="BF5:DD5"/>
    <mergeCell ref="BF14:DD14"/>
    <mergeCell ref="BF15:DD15"/>
    <mergeCell ref="B9:BE9"/>
    <mergeCell ref="B10:F10"/>
    <mergeCell ref="G10:BE10"/>
    <mergeCell ref="BF9:DD9"/>
    <mergeCell ref="BF10:DD10"/>
    <mergeCell ref="BF16:DD16"/>
    <mergeCell ref="BF17:DD17"/>
    <mergeCell ref="B16:BE16"/>
    <mergeCell ref="B17:BE17"/>
    <mergeCell ref="BF11:DD11"/>
    <mergeCell ref="BF12:DD12"/>
    <mergeCell ref="G13:BE13"/>
    <mergeCell ref="BF13:DD13"/>
    <mergeCell ref="B11:F11"/>
    <mergeCell ref="G11:BE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6"/>
  <sheetViews>
    <sheetView zoomScale="130" zoomScaleNormal="130" zoomScaleSheetLayoutView="100" zoomScalePageLayoutView="0" workbookViewId="0" topLeftCell="A1">
      <pane ySplit="10" topLeftCell="A11" activePane="bottomLeft" state="frozen"/>
      <selection pane="topLeft" activeCell="H45" sqref="H45:AE45"/>
      <selection pane="bottomLeft" activeCell="H45" sqref="H45:AE45"/>
    </sheetView>
  </sheetViews>
  <sheetFormatPr defaultColWidth="0.875" defaultRowHeight="12.75"/>
  <cols>
    <col min="1" max="108" width="0.875" style="6" customWidth="1"/>
    <col min="109" max="16384" width="0.875" style="6" customWidth="1"/>
  </cols>
  <sheetData>
    <row r="1" ht="15">
      <c r="DD1" s="11" t="s">
        <v>38</v>
      </c>
    </row>
    <row r="2" ht="15"/>
    <row r="3" spans="1:108" s="19" customFormat="1" ht="15.75">
      <c r="A3" s="1"/>
      <c r="B3" s="1"/>
      <c r="C3" s="1"/>
      <c r="D3" s="1"/>
      <c r="E3" s="1"/>
      <c r="F3" s="1"/>
      <c r="G3" s="1"/>
      <c r="H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2" t="s">
        <v>37</v>
      </c>
      <c r="BV3" s="145" t="s">
        <v>124</v>
      </c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" t="s">
        <v>36</v>
      </c>
      <c r="CO3" s="20"/>
      <c r="CP3" s="20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ht="15"/>
    <row r="5" spans="1:108" s="3" customFormat="1" ht="28.5" customHeight="1">
      <c r="A5" s="112" t="s">
        <v>35</v>
      </c>
      <c r="B5" s="113"/>
      <c r="C5" s="113"/>
      <c r="D5" s="113"/>
      <c r="E5" s="113"/>
      <c r="F5" s="114"/>
      <c r="G5" s="112" t="s">
        <v>34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4"/>
      <c r="Z5" s="125" t="s">
        <v>33</v>
      </c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7"/>
      <c r="AV5" s="112" t="s">
        <v>32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4"/>
      <c r="BM5" s="146" t="s">
        <v>31</v>
      </c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8"/>
    </row>
    <row r="6" spans="1:108" s="3" customFormat="1" ht="12.75">
      <c r="A6" s="115"/>
      <c r="B6" s="116"/>
      <c r="C6" s="116"/>
      <c r="D6" s="116"/>
      <c r="E6" s="116"/>
      <c r="F6" s="117"/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7"/>
      <c r="Z6" s="128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30"/>
      <c r="AV6" s="115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7"/>
      <c r="BM6" s="150" t="s">
        <v>30</v>
      </c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49" t="s">
        <v>124</v>
      </c>
      <c r="CD6" s="149"/>
      <c r="CE6" s="149"/>
      <c r="CF6" s="149"/>
      <c r="CG6" s="149"/>
      <c r="CH6" s="149"/>
      <c r="CI6" s="149"/>
      <c r="CJ6" s="152" t="s">
        <v>29</v>
      </c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3"/>
    </row>
    <row r="7" spans="1:108" s="3" customFormat="1" ht="3" customHeight="1">
      <c r="A7" s="115"/>
      <c r="B7" s="116"/>
      <c r="C7" s="116"/>
      <c r="D7" s="116"/>
      <c r="E7" s="116"/>
      <c r="F7" s="117"/>
      <c r="G7" s="115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  <c r="Z7" s="131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3"/>
      <c r="AV7" s="115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7"/>
      <c r="BM7" s="21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3"/>
    </row>
    <row r="8" spans="1:108" s="3" customFormat="1" ht="13.5" customHeight="1">
      <c r="A8" s="115"/>
      <c r="B8" s="116"/>
      <c r="C8" s="116"/>
      <c r="D8" s="116"/>
      <c r="E8" s="116"/>
      <c r="F8" s="117"/>
      <c r="G8" s="115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7"/>
      <c r="Z8" s="134" t="s">
        <v>28</v>
      </c>
      <c r="AA8" s="135"/>
      <c r="AB8" s="135"/>
      <c r="AC8" s="135"/>
      <c r="AD8" s="135"/>
      <c r="AE8" s="135"/>
      <c r="AF8" s="135"/>
      <c r="AG8" s="135"/>
      <c r="AH8" s="135"/>
      <c r="AI8" s="135"/>
      <c r="AJ8" s="136"/>
      <c r="AK8" s="134" t="s">
        <v>27</v>
      </c>
      <c r="AL8" s="135"/>
      <c r="AM8" s="135"/>
      <c r="AN8" s="135"/>
      <c r="AO8" s="135"/>
      <c r="AP8" s="135"/>
      <c r="AQ8" s="135"/>
      <c r="AR8" s="135"/>
      <c r="AS8" s="135"/>
      <c r="AT8" s="135"/>
      <c r="AU8" s="136"/>
      <c r="AV8" s="115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7"/>
      <c r="BM8" s="112" t="s">
        <v>26</v>
      </c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4"/>
      <c r="CA8" s="141" t="s">
        <v>25</v>
      </c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3"/>
    </row>
    <row r="9" spans="1:108" s="3" customFormat="1" ht="93" customHeight="1">
      <c r="A9" s="118"/>
      <c r="B9" s="119"/>
      <c r="C9" s="119"/>
      <c r="D9" s="119"/>
      <c r="E9" s="119"/>
      <c r="F9" s="120"/>
      <c r="G9" s="118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0"/>
      <c r="Z9" s="137"/>
      <c r="AA9" s="138"/>
      <c r="AB9" s="138"/>
      <c r="AC9" s="138"/>
      <c r="AD9" s="138"/>
      <c r="AE9" s="138"/>
      <c r="AF9" s="138"/>
      <c r="AG9" s="138"/>
      <c r="AH9" s="138"/>
      <c r="AI9" s="138"/>
      <c r="AJ9" s="139"/>
      <c r="AK9" s="137"/>
      <c r="AL9" s="138"/>
      <c r="AM9" s="138"/>
      <c r="AN9" s="138"/>
      <c r="AO9" s="138"/>
      <c r="AP9" s="138"/>
      <c r="AQ9" s="138"/>
      <c r="AR9" s="138"/>
      <c r="AS9" s="138"/>
      <c r="AT9" s="138"/>
      <c r="AU9" s="139"/>
      <c r="AV9" s="118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20"/>
      <c r="BM9" s="118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20"/>
      <c r="CA9" s="144" t="s">
        <v>24</v>
      </c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 t="s">
        <v>23</v>
      </c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</row>
    <row r="10" spans="1:108" s="24" customFormat="1" ht="11.25">
      <c r="A10" s="121">
        <v>1</v>
      </c>
      <c r="B10" s="122"/>
      <c r="C10" s="122"/>
      <c r="D10" s="122"/>
      <c r="E10" s="122"/>
      <c r="F10" s="123"/>
      <c r="G10" s="121">
        <v>2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3"/>
      <c r="Z10" s="124">
        <v>3</v>
      </c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>
        <v>4</v>
      </c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40">
        <v>5</v>
      </c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>
        <v>6</v>
      </c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>
        <v>7</v>
      </c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>
        <v>8</v>
      </c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</row>
    <row r="11" spans="1:108" s="3" customFormat="1" ht="51.75" customHeight="1">
      <c r="A11" s="106" t="s">
        <v>66</v>
      </c>
      <c r="B11" s="107"/>
      <c r="C11" s="107"/>
      <c r="D11" s="107"/>
      <c r="E11" s="107"/>
      <c r="F11" s="108"/>
      <c r="G11" s="2"/>
      <c r="H11" s="109" t="s">
        <v>107</v>
      </c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10"/>
      <c r="Z11" s="111" t="s">
        <v>61</v>
      </c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 t="s">
        <v>62</v>
      </c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02">
        <f>AV12+AV15+AV16</f>
        <v>201866</v>
      </c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>
        <f>BM12+BM15+BM16</f>
        <v>25548</v>
      </c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>
        <f>CA12+CA15+CA16</f>
        <v>25548</v>
      </c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>
        <f>CO12+CO15+CO16</f>
        <v>0</v>
      </c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</row>
    <row r="12" spans="1:108" s="3" customFormat="1" ht="12.75">
      <c r="A12" s="93"/>
      <c r="B12" s="94"/>
      <c r="C12" s="94"/>
      <c r="D12" s="94"/>
      <c r="E12" s="94"/>
      <c r="F12" s="95"/>
      <c r="G12" s="103" t="s">
        <v>22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5"/>
      <c r="Z12" s="99" t="s">
        <v>61</v>
      </c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 t="s">
        <v>62</v>
      </c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84">
        <f>SUM(AV13:BL14)</f>
        <v>201866</v>
      </c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>
        <f>SUM(BM13:BZ14)</f>
        <v>25548</v>
      </c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>
        <f>SUM(CA13:CN14)</f>
        <v>25548</v>
      </c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>
        <f>SUM(CO13:DD14)</f>
        <v>0</v>
      </c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1:108" s="3" customFormat="1" ht="12.75">
      <c r="A13" s="93"/>
      <c r="B13" s="94"/>
      <c r="C13" s="94"/>
      <c r="D13" s="94"/>
      <c r="E13" s="94"/>
      <c r="F13" s="95"/>
      <c r="G13" s="4"/>
      <c r="H13" s="100" t="s">
        <v>21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1"/>
      <c r="Z13" s="99" t="s">
        <v>61</v>
      </c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 t="s">
        <v>62</v>
      </c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84">
        <v>201866</v>
      </c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>
        <f>CA13+CO13</f>
        <v>25548</v>
      </c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>
        <v>25548</v>
      </c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>
        <v>0</v>
      </c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</row>
    <row r="14" spans="1:108" s="3" customFormat="1" ht="12.75">
      <c r="A14" s="93"/>
      <c r="B14" s="94"/>
      <c r="C14" s="94"/>
      <c r="D14" s="94"/>
      <c r="E14" s="94"/>
      <c r="F14" s="95"/>
      <c r="G14" s="4"/>
      <c r="H14" s="100" t="s">
        <v>20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  <c r="Z14" s="99" t="s">
        <v>6</v>
      </c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 t="s">
        <v>6</v>
      </c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84">
        <v>0</v>
      </c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>
        <v>0</v>
      </c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>
        <v>0</v>
      </c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>
        <v>0</v>
      </c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</row>
    <row r="15" spans="1:108" s="3" customFormat="1" ht="12.75">
      <c r="A15" s="93"/>
      <c r="B15" s="94"/>
      <c r="C15" s="94"/>
      <c r="D15" s="94"/>
      <c r="E15" s="94"/>
      <c r="F15" s="95"/>
      <c r="G15" s="96" t="s">
        <v>19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99" t="s">
        <v>6</v>
      </c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 t="s">
        <v>6</v>
      </c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84">
        <v>0</v>
      </c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>
        <v>0</v>
      </c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>
        <v>0</v>
      </c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>
        <v>0</v>
      </c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</row>
    <row r="16" spans="1:108" s="3" customFormat="1" ht="12.75">
      <c r="A16" s="85"/>
      <c r="B16" s="86"/>
      <c r="C16" s="86"/>
      <c r="D16" s="86"/>
      <c r="E16" s="86"/>
      <c r="F16" s="87"/>
      <c r="G16" s="88" t="s">
        <v>18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  <c r="Z16" s="91" t="s">
        <v>6</v>
      </c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 t="s">
        <v>6</v>
      </c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2">
        <v>0</v>
      </c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>
        <v>0</v>
      </c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>
        <v>0</v>
      </c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>
        <v>0</v>
      </c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</row>
    <row r="17" spans="1:108" s="3" customFormat="1" ht="12.75" hidden="1">
      <c r="A17" s="106" t="s">
        <v>67</v>
      </c>
      <c r="B17" s="107"/>
      <c r="C17" s="107"/>
      <c r="D17" s="107"/>
      <c r="E17" s="107"/>
      <c r="F17" s="108"/>
      <c r="G17" s="2"/>
      <c r="H17" s="109" t="s">
        <v>108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10"/>
      <c r="Z17" s="111" t="str">
        <f>Z21</f>
        <v>сентябрь 2011 год</v>
      </c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 t="str">
        <f>AK21</f>
        <v>декабрь 2013 год</v>
      </c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02">
        <f>AV18+AV21+AV22</f>
        <v>599354</v>
      </c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>
        <f>BM18+BM21+BM22</f>
        <v>444645</v>
      </c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>
        <f>CA18+CA21+CA22</f>
        <v>444645</v>
      </c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>
        <f>CO18+CO21+CO22</f>
        <v>0</v>
      </c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</row>
    <row r="18" spans="1:108" s="3" customFormat="1" ht="12.75" hidden="1">
      <c r="A18" s="93"/>
      <c r="B18" s="94"/>
      <c r="C18" s="94"/>
      <c r="D18" s="94"/>
      <c r="E18" s="94"/>
      <c r="F18" s="95"/>
      <c r="G18" s="103" t="s">
        <v>22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5"/>
      <c r="Z18" s="99" t="s">
        <v>6</v>
      </c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 t="s">
        <v>6</v>
      </c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84">
        <f>SUM(AV19:BL20)</f>
        <v>0</v>
      </c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>
        <f>SUM(BM19:BZ20)</f>
        <v>0</v>
      </c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>
        <f>SUM(CA19:CN20)</f>
        <v>0</v>
      </c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>
        <f>SUM(CO19:DD20)</f>
        <v>0</v>
      </c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</row>
    <row r="19" spans="1:108" s="3" customFormat="1" ht="12.75" hidden="1">
      <c r="A19" s="93"/>
      <c r="B19" s="94"/>
      <c r="C19" s="94"/>
      <c r="D19" s="94"/>
      <c r="E19" s="94"/>
      <c r="F19" s="95"/>
      <c r="G19" s="4"/>
      <c r="H19" s="100" t="s">
        <v>21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1"/>
      <c r="Z19" s="99" t="s">
        <v>6</v>
      </c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 t="s">
        <v>6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84">
        <v>0</v>
      </c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>
        <v>0</v>
      </c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>
        <v>0</v>
      </c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>
        <v>0</v>
      </c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</row>
    <row r="20" spans="1:108" s="3" customFormat="1" ht="12.75" hidden="1">
      <c r="A20" s="93"/>
      <c r="B20" s="94"/>
      <c r="C20" s="94"/>
      <c r="D20" s="94"/>
      <c r="E20" s="94"/>
      <c r="F20" s="95"/>
      <c r="G20" s="4"/>
      <c r="H20" s="100" t="s">
        <v>20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1"/>
      <c r="Z20" s="99" t="s">
        <v>6</v>
      </c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 t="s">
        <v>6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84">
        <v>0</v>
      </c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>
        <v>0</v>
      </c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>
        <v>0</v>
      </c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>
        <v>0</v>
      </c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</row>
    <row r="21" spans="1:108" s="3" customFormat="1" ht="12.75" hidden="1">
      <c r="A21" s="93"/>
      <c r="B21" s="94"/>
      <c r="C21" s="94"/>
      <c r="D21" s="94"/>
      <c r="E21" s="94"/>
      <c r="F21" s="95"/>
      <c r="G21" s="96" t="s">
        <v>19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8"/>
      <c r="Z21" s="99" t="s">
        <v>84</v>
      </c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 t="s">
        <v>85</v>
      </c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84">
        <f>444645+154709</f>
        <v>599354</v>
      </c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>
        <f>CA21+CO21</f>
        <v>444645</v>
      </c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>
        <v>444645</v>
      </c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>
        <v>0</v>
      </c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</row>
    <row r="22" spans="1:108" s="3" customFormat="1" ht="12.75" hidden="1">
      <c r="A22" s="85"/>
      <c r="B22" s="86"/>
      <c r="C22" s="86"/>
      <c r="D22" s="86"/>
      <c r="E22" s="86"/>
      <c r="F22" s="87"/>
      <c r="G22" s="88" t="s">
        <v>18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  <c r="Z22" s="91" t="s">
        <v>6</v>
      </c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 t="s">
        <v>6</v>
      </c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2">
        <v>0</v>
      </c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>
        <v>0</v>
      </c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>
        <v>0</v>
      </c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>
        <v>0</v>
      </c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s="3" customFormat="1" ht="12.75" hidden="1">
      <c r="A23" s="106" t="s">
        <v>68</v>
      </c>
      <c r="B23" s="107"/>
      <c r="C23" s="107"/>
      <c r="D23" s="107"/>
      <c r="E23" s="107"/>
      <c r="F23" s="108"/>
      <c r="G23" s="2"/>
      <c r="H23" s="109" t="s">
        <v>109</v>
      </c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10"/>
      <c r="Z23" s="111" t="str">
        <f>Z27</f>
        <v>июль     2011 год</v>
      </c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 t="str">
        <f>AK27</f>
        <v>декабрь 2013 год</v>
      </c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02">
        <f>AV24+AV27+AV28</f>
        <v>185422</v>
      </c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>
        <f>BM24+BM27+BM28</f>
        <v>66833</v>
      </c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>
        <f>CA24+CA27+CA28</f>
        <v>66833</v>
      </c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>
        <f>CO24+CO27+CO28</f>
        <v>0</v>
      </c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</row>
    <row r="24" spans="1:108" s="3" customFormat="1" ht="12.75" hidden="1">
      <c r="A24" s="93"/>
      <c r="B24" s="94"/>
      <c r="C24" s="94"/>
      <c r="D24" s="94"/>
      <c r="E24" s="94"/>
      <c r="F24" s="95"/>
      <c r="G24" s="103" t="s">
        <v>22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99" t="s">
        <v>6</v>
      </c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 t="s">
        <v>6</v>
      </c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84">
        <f>SUM(AV25:BL26)</f>
        <v>0</v>
      </c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>
        <f>SUM(BM25:BZ26)</f>
        <v>0</v>
      </c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>
        <f>SUM(CA25:CN26)</f>
        <v>0</v>
      </c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>
        <f>SUM(CO25:DD26)</f>
        <v>0</v>
      </c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</row>
    <row r="25" spans="1:108" s="3" customFormat="1" ht="12.75" hidden="1">
      <c r="A25" s="93"/>
      <c r="B25" s="94"/>
      <c r="C25" s="94"/>
      <c r="D25" s="94"/>
      <c r="E25" s="94"/>
      <c r="F25" s="95"/>
      <c r="G25" s="4"/>
      <c r="H25" s="100" t="s">
        <v>21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1"/>
      <c r="Z25" s="99" t="s">
        <v>6</v>
      </c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 t="s">
        <v>6</v>
      </c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84">
        <v>0</v>
      </c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>
        <v>0</v>
      </c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>
        <v>0</v>
      </c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>
        <v>0</v>
      </c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</row>
    <row r="26" spans="1:108" s="3" customFormat="1" ht="12.75" hidden="1">
      <c r="A26" s="93"/>
      <c r="B26" s="94"/>
      <c r="C26" s="94"/>
      <c r="D26" s="94"/>
      <c r="E26" s="94"/>
      <c r="F26" s="95"/>
      <c r="G26" s="4"/>
      <c r="H26" s="100" t="s">
        <v>20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1"/>
      <c r="Z26" s="99" t="s">
        <v>6</v>
      </c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 t="s">
        <v>6</v>
      </c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84">
        <v>0</v>
      </c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>
        <v>0</v>
      </c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>
        <v>0</v>
      </c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>
        <v>0</v>
      </c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</row>
    <row r="27" spans="1:108" s="3" customFormat="1" ht="12.75" hidden="1">
      <c r="A27" s="93"/>
      <c r="B27" s="94"/>
      <c r="C27" s="94"/>
      <c r="D27" s="94"/>
      <c r="E27" s="94"/>
      <c r="F27" s="95"/>
      <c r="G27" s="96" t="s">
        <v>19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8"/>
      <c r="Z27" s="99" t="s">
        <v>91</v>
      </c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 t="s">
        <v>85</v>
      </c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84">
        <f>66833+118589</f>
        <v>185422</v>
      </c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>
        <f>CA27+CO27</f>
        <v>66833</v>
      </c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>
        <v>66833</v>
      </c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>
        <v>0</v>
      </c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</row>
    <row r="28" spans="1:108" s="3" customFormat="1" ht="12.75" hidden="1">
      <c r="A28" s="85"/>
      <c r="B28" s="86"/>
      <c r="C28" s="86"/>
      <c r="D28" s="86"/>
      <c r="E28" s="86"/>
      <c r="F28" s="87"/>
      <c r="G28" s="88" t="s">
        <v>18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91" t="s">
        <v>6</v>
      </c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 t="s">
        <v>6</v>
      </c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2">
        <v>0</v>
      </c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>
        <v>0</v>
      </c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>
        <v>0</v>
      </c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>
        <v>0</v>
      </c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</row>
    <row r="29" spans="1:108" s="3" customFormat="1" ht="12.75" hidden="1">
      <c r="A29" s="106" t="s">
        <v>69</v>
      </c>
      <c r="B29" s="107"/>
      <c r="C29" s="107"/>
      <c r="D29" s="107"/>
      <c r="E29" s="107"/>
      <c r="F29" s="108"/>
      <c r="G29" s="2"/>
      <c r="H29" s="109" t="s">
        <v>110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10"/>
      <c r="Z29" s="111" t="str">
        <f>Z33</f>
        <v>июнь     2010 год</v>
      </c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 t="str">
        <f>AK33</f>
        <v>декабрь 2013 год</v>
      </c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02">
        <f>AV30+AV33+AV34</f>
        <v>537604</v>
      </c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>
        <f>BM30+BM33+BM34</f>
        <v>128641</v>
      </c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>
        <f>CA30+CA33+CA34</f>
        <v>128641</v>
      </c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>
        <f>CO30+CO33+CO34</f>
        <v>0</v>
      </c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</row>
    <row r="30" spans="1:108" s="3" customFormat="1" ht="12.75" hidden="1">
      <c r="A30" s="93"/>
      <c r="B30" s="94"/>
      <c r="C30" s="94"/>
      <c r="D30" s="94"/>
      <c r="E30" s="94"/>
      <c r="F30" s="95"/>
      <c r="G30" s="103" t="s">
        <v>22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5"/>
      <c r="Z30" s="99" t="s">
        <v>6</v>
      </c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 t="s">
        <v>6</v>
      </c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84">
        <f>SUM(AV31:BL32)</f>
        <v>0</v>
      </c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>
        <f>SUM(BM31:BZ32)</f>
        <v>0</v>
      </c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>
        <f>SUM(CA31:CN32)</f>
        <v>0</v>
      </c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>
        <f>SUM(CO31:DD32)</f>
        <v>0</v>
      </c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</row>
    <row r="31" spans="1:108" s="3" customFormat="1" ht="12.75" hidden="1">
      <c r="A31" s="93"/>
      <c r="B31" s="94"/>
      <c r="C31" s="94"/>
      <c r="D31" s="94"/>
      <c r="E31" s="94"/>
      <c r="F31" s="95"/>
      <c r="G31" s="4"/>
      <c r="H31" s="100" t="s">
        <v>21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1"/>
      <c r="Z31" s="99" t="s">
        <v>6</v>
      </c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 t="s">
        <v>6</v>
      </c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84">
        <v>0</v>
      </c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>
        <v>0</v>
      </c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>
        <v>0</v>
      </c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>
        <v>0</v>
      </c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</row>
    <row r="32" spans="1:108" s="3" customFormat="1" ht="12.75" hidden="1">
      <c r="A32" s="93"/>
      <c r="B32" s="94"/>
      <c r="C32" s="94"/>
      <c r="D32" s="94"/>
      <c r="E32" s="94"/>
      <c r="F32" s="95"/>
      <c r="G32" s="4"/>
      <c r="H32" s="100" t="s">
        <v>20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1"/>
      <c r="Z32" s="99" t="s">
        <v>6</v>
      </c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 t="s">
        <v>6</v>
      </c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84">
        <v>0</v>
      </c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>
        <v>0</v>
      </c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>
        <v>0</v>
      </c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>
        <v>0</v>
      </c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</row>
    <row r="33" spans="1:108" s="3" customFormat="1" ht="12.75" hidden="1">
      <c r="A33" s="93"/>
      <c r="B33" s="94"/>
      <c r="C33" s="94"/>
      <c r="D33" s="94"/>
      <c r="E33" s="94"/>
      <c r="F33" s="95"/>
      <c r="G33" s="96" t="s">
        <v>19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8"/>
      <c r="Z33" s="99" t="s">
        <v>75</v>
      </c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 t="s">
        <v>85</v>
      </c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84">
        <f>90612+128641+318351</f>
        <v>537604</v>
      </c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>
        <f>CA33+CO33</f>
        <v>128641</v>
      </c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>
        <v>128641</v>
      </c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>
        <v>0</v>
      </c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</row>
    <row r="34" spans="1:108" s="3" customFormat="1" ht="12.75" hidden="1">
      <c r="A34" s="85"/>
      <c r="B34" s="86"/>
      <c r="C34" s="86"/>
      <c r="D34" s="86"/>
      <c r="E34" s="86"/>
      <c r="F34" s="87"/>
      <c r="G34" s="88" t="s">
        <v>18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91" t="s">
        <v>6</v>
      </c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 t="s">
        <v>6</v>
      </c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2">
        <v>0</v>
      </c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>
        <v>0</v>
      </c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>
        <v>0</v>
      </c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>
        <v>0</v>
      </c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s="3" customFormat="1" ht="12.75" hidden="1">
      <c r="A35" s="106" t="s">
        <v>70</v>
      </c>
      <c r="B35" s="107"/>
      <c r="C35" s="107"/>
      <c r="D35" s="107"/>
      <c r="E35" s="107"/>
      <c r="F35" s="108"/>
      <c r="G35" s="2"/>
      <c r="H35" s="109" t="s">
        <v>111</v>
      </c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10"/>
      <c r="Z35" s="111" t="str">
        <f>Z39</f>
        <v>июнь          2012 год</v>
      </c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 t="str">
        <f>AK39</f>
        <v>декабрь 2012 год</v>
      </c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02">
        <f>AV36+AV39+AV40</f>
        <v>37222</v>
      </c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>
        <f>BM36+BM39+BM40</f>
        <v>37222</v>
      </c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>
        <f>CA36+CA39+CA40</f>
        <v>37222</v>
      </c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>
        <f>CO36+CO39+CO40</f>
        <v>0</v>
      </c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</row>
    <row r="36" spans="1:108" s="3" customFormat="1" ht="12.75" hidden="1">
      <c r="A36" s="93"/>
      <c r="B36" s="94"/>
      <c r="C36" s="94"/>
      <c r="D36" s="94"/>
      <c r="E36" s="94"/>
      <c r="F36" s="95"/>
      <c r="G36" s="103" t="s">
        <v>22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99" t="s">
        <v>6</v>
      </c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 t="s">
        <v>6</v>
      </c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84">
        <f>SUM(AV37:BL38)</f>
        <v>0</v>
      </c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>
        <f>SUM(BM37:BZ38)</f>
        <v>0</v>
      </c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>
        <f>SUM(CA37:CN38)</f>
        <v>0</v>
      </c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>
        <f>SUM(CO37:DD38)</f>
        <v>0</v>
      </c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</row>
    <row r="37" spans="1:108" s="3" customFormat="1" ht="12.75" hidden="1">
      <c r="A37" s="93"/>
      <c r="B37" s="94"/>
      <c r="C37" s="94"/>
      <c r="D37" s="94"/>
      <c r="E37" s="94"/>
      <c r="F37" s="95"/>
      <c r="G37" s="4"/>
      <c r="H37" s="100" t="s">
        <v>21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1"/>
      <c r="Z37" s="99" t="s">
        <v>6</v>
      </c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 t="s">
        <v>6</v>
      </c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84">
        <v>0</v>
      </c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>
        <v>0</v>
      </c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>
        <v>0</v>
      </c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>
        <v>0</v>
      </c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</row>
    <row r="38" spans="1:108" s="3" customFormat="1" ht="12.75" hidden="1">
      <c r="A38" s="93"/>
      <c r="B38" s="94"/>
      <c r="C38" s="94"/>
      <c r="D38" s="94"/>
      <c r="E38" s="94"/>
      <c r="F38" s="95"/>
      <c r="G38" s="4"/>
      <c r="H38" s="100" t="s">
        <v>20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1"/>
      <c r="Z38" s="99" t="s">
        <v>6</v>
      </c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 t="s">
        <v>6</v>
      </c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84">
        <v>0</v>
      </c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>
        <v>0</v>
      </c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>
        <v>0</v>
      </c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>
        <v>0</v>
      </c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</row>
    <row r="39" spans="1:108" s="3" customFormat="1" ht="12.75" hidden="1">
      <c r="A39" s="93"/>
      <c r="B39" s="94"/>
      <c r="C39" s="94"/>
      <c r="D39" s="94"/>
      <c r="E39" s="94"/>
      <c r="F39" s="95"/>
      <c r="G39" s="96" t="s">
        <v>19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8"/>
      <c r="Z39" s="99" t="s">
        <v>92</v>
      </c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 t="s">
        <v>88</v>
      </c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84">
        <v>37222</v>
      </c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>
        <f>CA39+CO39</f>
        <v>37222</v>
      </c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>
        <v>37222</v>
      </c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>
        <v>0</v>
      </c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</row>
    <row r="40" spans="1:108" s="3" customFormat="1" ht="12.75" hidden="1">
      <c r="A40" s="85"/>
      <c r="B40" s="86"/>
      <c r="C40" s="86"/>
      <c r="D40" s="86"/>
      <c r="E40" s="86"/>
      <c r="F40" s="87"/>
      <c r="G40" s="88" t="s">
        <v>18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90"/>
      <c r="Z40" s="91" t="s">
        <v>6</v>
      </c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 t="s">
        <v>6</v>
      </c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2">
        <v>0</v>
      </c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>
        <v>0</v>
      </c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>
        <v>0</v>
      </c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>
        <v>0</v>
      </c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</row>
    <row r="41" spans="1:108" s="3" customFormat="1" ht="12.75" hidden="1">
      <c r="A41" s="154" t="s">
        <v>71</v>
      </c>
      <c r="B41" s="155"/>
      <c r="C41" s="155"/>
      <c r="D41" s="155"/>
      <c r="E41" s="155"/>
      <c r="F41" s="156"/>
      <c r="G41" s="4"/>
      <c r="H41" s="157" t="s">
        <v>112</v>
      </c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8"/>
      <c r="Z41" s="159" t="str">
        <f>Z45</f>
        <v>февраль 2011 год</v>
      </c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 t="str">
        <f>AK45</f>
        <v>сентябрь 2012 год</v>
      </c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60">
        <f>AV42+AV45+AV46</f>
        <v>138983</v>
      </c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>
        <f>BM42+BM45+BM46</f>
        <v>55593</v>
      </c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>
        <f>CA42+CA45+CA46</f>
        <v>55593</v>
      </c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>
        <f>CO42+CO45+CO46</f>
        <v>0</v>
      </c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</row>
    <row r="42" spans="1:108" s="3" customFormat="1" ht="12.75" hidden="1">
      <c r="A42" s="93"/>
      <c r="B42" s="94"/>
      <c r="C42" s="94"/>
      <c r="D42" s="94"/>
      <c r="E42" s="94"/>
      <c r="F42" s="95"/>
      <c r="G42" s="103" t="s">
        <v>22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5"/>
      <c r="Z42" s="99" t="s">
        <v>6</v>
      </c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 t="s">
        <v>6</v>
      </c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84">
        <f>SUM(AV43:BL44)</f>
        <v>0</v>
      </c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>
        <f>SUM(BM43:BZ44)</f>
        <v>0</v>
      </c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>
        <f>SUM(CA43:CN44)</f>
        <v>0</v>
      </c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>
        <f>SUM(CO43:DD44)</f>
        <v>0</v>
      </c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</row>
    <row r="43" spans="1:108" s="3" customFormat="1" ht="12.75" hidden="1">
      <c r="A43" s="93"/>
      <c r="B43" s="94"/>
      <c r="C43" s="94"/>
      <c r="D43" s="94"/>
      <c r="E43" s="94"/>
      <c r="F43" s="95"/>
      <c r="G43" s="4"/>
      <c r="H43" s="100" t="s">
        <v>21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  <c r="Z43" s="99" t="s">
        <v>6</v>
      </c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 t="s">
        <v>6</v>
      </c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84">
        <v>0</v>
      </c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>
        <v>0</v>
      </c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>
        <v>0</v>
      </c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>
        <v>0</v>
      </c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</row>
    <row r="44" spans="1:108" s="3" customFormat="1" ht="12.75" hidden="1">
      <c r="A44" s="93"/>
      <c r="B44" s="94"/>
      <c r="C44" s="94"/>
      <c r="D44" s="94"/>
      <c r="E44" s="94"/>
      <c r="F44" s="95"/>
      <c r="G44" s="4"/>
      <c r="H44" s="100" t="s">
        <v>20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1"/>
      <c r="Z44" s="99" t="s">
        <v>6</v>
      </c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 t="s">
        <v>6</v>
      </c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84">
        <v>0</v>
      </c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>
        <v>0</v>
      </c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>
        <v>0</v>
      </c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>
        <v>0</v>
      </c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</row>
    <row r="45" spans="1:108" s="3" customFormat="1" ht="12.75" hidden="1">
      <c r="A45" s="93"/>
      <c r="B45" s="94"/>
      <c r="C45" s="94"/>
      <c r="D45" s="94"/>
      <c r="E45" s="94"/>
      <c r="F45" s="95"/>
      <c r="G45" s="96" t="s">
        <v>19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8"/>
      <c r="Z45" s="99" t="s">
        <v>63</v>
      </c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 t="s">
        <v>64</v>
      </c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84">
        <v>138983</v>
      </c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>
        <f>CA45+CO45</f>
        <v>55593</v>
      </c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>
        <v>55593</v>
      </c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>
        <v>0</v>
      </c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</row>
    <row r="46" spans="1:108" s="3" customFormat="1" ht="12.75" hidden="1">
      <c r="A46" s="85"/>
      <c r="B46" s="86"/>
      <c r="C46" s="86"/>
      <c r="D46" s="86"/>
      <c r="E46" s="86"/>
      <c r="F46" s="87"/>
      <c r="G46" s="88" t="s">
        <v>18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90"/>
      <c r="Z46" s="91" t="s">
        <v>6</v>
      </c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 t="s">
        <v>6</v>
      </c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2">
        <v>0</v>
      </c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>
        <v>0</v>
      </c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>
        <v>0</v>
      </c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>
        <v>0</v>
      </c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</row>
    <row r="47" spans="1:108" s="3" customFormat="1" ht="12.75" hidden="1">
      <c r="A47" s="106" t="s">
        <v>72</v>
      </c>
      <c r="B47" s="107"/>
      <c r="C47" s="107"/>
      <c r="D47" s="107"/>
      <c r="E47" s="107"/>
      <c r="F47" s="108"/>
      <c r="G47" s="4"/>
      <c r="H47" s="157" t="s">
        <v>113</v>
      </c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8"/>
      <c r="Z47" s="159" t="str">
        <f>Z51</f>
        <v>январь 2011 год</v>
      </c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 t="str">
        <f>AK51</f>
        <v>сентябрь 2012 год</v>
      </c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60">
        <f>AV48+AV51+AV52</f>
        <v>216102</v>
      </c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>
        <f>BM48+BM51+BM52</f>
        <v>88102</v>
      </c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>
        <f>CA48+CA51+CA52</f>
        <v>88102</v>
      </c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>
        <f>CO48+CO51+CO52</f>
        <v>0</v>
      </c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</row>
    <row r="48" spans="1:108" s="3" customFormat="1" ht="12.75" hidden="1">
      <c r="A48" s="93"/>
      <c r="B48" s="94"/>
      <c r="C48" s="94"/>
      <c r="D48" s="94"/>
      <c r="E48" s="94"/>
      <c r="F48" s="95"/>
      <c r="G48" s="103" t="s">
        <v>22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5"/>
      <c r="Z48" s="99" t="s">
        <v>6</v>
      </c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 t="s">
        <v>6</v>
      </c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84">
        <f>SUM(AV49:BL50)</f>
        <v>0</v>
      </c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>
        <f>SUM(BM49:BZ50)</f>
        <v>0</v>
      </c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>
        <f>SUM(CA49:CN50)</f>
        <v>0</v>
      </c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>
        <f>SUM(CO49:DD50)</f>
        <v>0</v>
      </c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</row>
    <row r="49" spans="1:108" s="3" customFormat="1" ht="12.75" hidden="1">
      <c r="A49" s="93"/>
      <c r="B49" s="94"/>
      <c r="C49" s="94"/>
      <c r="D49" s="94"/>
      <c r="E49" s="94"/>
      <c r="F49" s="95"/>
      <c r="G49" s="4"/>
      <c r="H49" s="100" t="s">
        <v>21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1"/>
      <c r="Z49" s="99" t="s">
        <v>6</v>
      </c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 t="s">
        <v>6</v>
      </c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84">
        <v>0</v>
      </c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>
        <v>0</v>
      </c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>
        <v>0</v>
      </c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>
        <v>0</v>
      </c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</row>
    <row r="50" spans="1:108" s="3" customFormat="1" ht="12.75" hidden="1">
      <c r="A50" s="93"/>
      <c r="B50" s="94"/>
      <c r="C50" s="94"/>
      <c r="D50" s="94"/>
      <c r="E50" s="94"/>
      <c r="F50" s="95"/>
      <c r="G50" s="4"/>
      <c r="H50" s="100" t="s">
        <v>20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1"/>
      <c r="Z50" s="99" t="s">
        <v>6</v>
      </c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 t="s">
        <v>6</v>
      </c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84">
        <v>0</v>
      </c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>
        <v>0</v>
      </c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>
        <v>0</v>
      </c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>
        <v>0</v>
      </c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pans="1:108" s="3" customFormat="1" ht="12.75" hidden="1">
      <c r="A51" s="93"/>
      <c r="B51" s="94"/>
      <c r="C51" s="94"/>
      <c r="D51" s="94"/>
      <c r="E51" s="94"/>
      <c r="F51" s="95"/>
      <c r="G51" s="96" t="s">
        <v>19</v>
      </c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8"/>
      <c r="Z51" s="99" t="s">
        <v>76</v>
      </c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 t="s">
        <v>64</v>
      </c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84">
        <v>216102</v>
      </c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>
        <f>CA51+CO51</f>
        <v>88102</v>
      </c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>
        <v>88102</v>
      </c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>
        <v>0</v>
      </c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</row>
    <row r="52" spans="1:108" s="3" customFormat="1" ht="12.75" hidden="1">
      <c r="A52" s="85"/>
      <c r="B52" s="86"/>
      <c r="C52" s="86"/>
      <c r="D52" s="86"/>
      <c r="E52" s="86"/>
      <c r="F52" s="87"/>
      <c r="G52" s="88" t="s">
        <v>18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90"/>
      <c r="Z52" s="91" t="s">
        <v>6</v>
      </c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 t="s">
        <v>6</v>
      </c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2">
        <v>0</v>
      </c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>
        <v>0</v>
      </c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>
        <v>0</v>
      </c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>
        <v>0</v>
      </c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</row>
    <row r="53" spans="1:108" s="3" customFormat="1" ht="12.75" hidden="1">
      <c r="A53" s="106" t="s">
        <v>73</v>
      </c>
      <c r="B53" s="107"/>
      <c r="C53" s="107"/>
      <c r="D53" s="107"/>
      <c r="E53" s="107"/>
      <c r="F53" s="108"/>
      <c r="G53" s="2"/>
      <c r="H53" s="109" t="s">
        <v>114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10"/>
      <c r="Z53" s="111" t="str">
        <f>Z57</f>
        <v>ноябрь 2010 год</v>
      </c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 t="str">
        <f>AK57</f>
        <v>март        2014 год</v>
      </c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02">
        <f>AV54+AV57+AV58</f>
        <v>400000</v>
      </c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>
        <f>BM54+BM57+BM58</f>
        <v>64000</v>
      </c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>
        <f>CA54+CA57+CA58</f>
        <v>64000</v>
      </c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>
        <f>CO54+CO57+CO58</f>
        <v>0</v>
      </c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</row>
    <row r="54" spans="1:108" s="3" customFormat="1" ht="12.75" hidden="1">
      <c r="A54" s="93"/>
      <c r="B54" s="94"/>
      <c r="C54" s="94"/>
      <c r="D54" s="94"/>
      <c r="E54" s="94"/>
      <c r="F54" s="95"/>
      <c r="G54" s="103" t="s">
        <v>22</v>
      </c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5"/>
      <c r="Z54" s="99" t="s">
        <v>6</v>
      </c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 t="s">
        <v>6</v>
      </c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84">
        <f>SUM(AV55:BL56)</f>
        <v>0</v>
      </c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>
        <f>SUM(BM55:BZ56)</f>
        <v>0</v>
      </c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>
        <f>SUM(CA55:CN56)</f>
        <v>0</v>
      </c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>
        <f>SUM(CO55:DD56)</f>
        <v>0</v>
      </c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</row>
    <row r="55" spans="1:108" s="3" customFormat="1" ht="12.75" hidden="1">
      <c r="A55" s="93"/>
      <c r="B55" s="94"/>
      <c r="C55" s="94"/>
      <c r="D55" s="94"/>
      <c r="E55" s="94"/>
      <c r="F55" s="95"/>
      <c r="G55" s="4"/>
      <c r="H55" s="100" t="s">
        <v>21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1"/>
      <c r="Z55" s="99" t="s">
        <v>6</v>
      </c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 t="s">
        <v>6</v>
      </c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84">
        <v>0</v>
      </c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>
        <v>0</v>
      </c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>
        <v>0</v>
      </c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>
        <v>0</v>
      </c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</row>
    <row r="56" spans="1:108" s="3" customFormat="1" ht="12.75" hidden="1">
      <c r="A56" s="93"/>
      <c r="B56" s="94"/>
      <c r="C56" s="94"/>
      <c r="D56" s="94"/>
      <c r="E56" s="94"/>
      <c r="F56" s="95"/>
      <c r="G56" s="4"/>
      <c r="H56" s="100" t="s">
        <v>20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1"/>
      <c r="Z56" s="99" t="s">
        <v>6</v>
      </c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 t="s">
        <v>6</v>
      </c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84">
        <v>0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>
        <v>0</v>
      </c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>
        <v>0</v>
      </c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>
        <v>0</v>
      </c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</row>
    <row r="57" spans="1:108" s="3" customFormat="1" ht="12.75" hidden="1">
      <c r="A57" s="93"/>
      <c r="B57" s="94"/>
      <c r="C57" s="94"/>
      <c r="D57" s="94"/>
      <c r="E57" s="94"/>
      <c r="F57" s="95"/>
      <c r="G57" s="96" t="s">
        <v>19</v>
      </c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8"/>
      <c r="Z57" s="99" t="s">
        <v>65</v>
      </c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 t="s">
        <v>93</v>
      </c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84">
        <v>400000</v>
      </c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>
        <f>CA57+CO57</f>
        <v>64000</v>
      </c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>
        <v>64000</v>
      </c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>
        <v>0</v>
      </c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</row>
    <row r="58" spans="1:108" s="3" customFormat="1" ht="12.75" hidden="1">
      <c r="A58" s="85"/>
      <c r="B58" s="86"/>
      <c r="C58" s="86"/>
      <c r="D58" s="86"/>
      <c r="E58" s="86"/>
      <c r="F58" s="87"/>
      <c r="G58" s="88" t="s">
        <v>18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91" t="s">
        <v>6</v>
      </c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 t="s">
        <v>6</v>
      </c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2">
        <v>0</v>
      </c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>
        <v>0</v>
      </c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>
        <v>0</v>
      </c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>
        <v>0</v>
      </c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</row>
    <row r="59" spans="1:108" s="3" customFormat="1" ht="57.75" customHeight="1">
      <c r="A59" s="106" t="s">
        <v>67</v>
      </c>
      <c r="B59" s="107"/>
      <c r="C59" s="107"/>
      <c r="D59" s="107"/>
      <c r="E59" s="107"/>
      <c r="F59" s="108"/>
      <c r="G59" s="2"/>
      <c r="H59" s="109" t="s">
        <v>166</v>
      </c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10"/>
      <c r="Z59" s="161" t="s">
        <v>134</v>
      </c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 t="s">
        <v>126</v>
      </c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02">
        <f>AV60+AV63+AV64</f>
        <v>168398</v>
      </c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>
        <f>BM60+BM63+BM64</f>
        <v>101565</v>
      </c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>
        <f>CA60+CA63+CA64</f>
        <v>101565</v>
      </c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>
        <f>CO60+CO63+CO64</f>
        <v>0</v>
      </c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</row>
    <row r="60" spans="1:108" s="3" customFormat="1" ht="12.75">
      <c r="A60" s="93"/>
      <c r="B60" s="94"/>
      <c r="C60" s="94"/>
      <c r="D60" s="94"/>
      <c r="E60" s="94"/>
      <c r="F60" s="95"/>
      <c r="G60" s="103" t="s">
        <v>22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162" t="s">
        <v>6</v>
      </c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 t="s">
        <v>6</v>
      </c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84">
        <f>SUM(AV61:BL62)</f>
        <v>0</v>
      </c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>
        <f>SUM(BM61:BZ62)</f>
        <v>0</v>
      </c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>
        <f>SUM(CA61:CN62)</f>
        <v>0</v>
      </c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>
        <f>SUM(CO61:DD62)</f>
        <v>0</v>
      </c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</row>
    <row r="61" spans="1:108" s="3" customFormat="1" ht="12.75">
      <c r="A61" s="93"/>
      <c r="B61" s="94"/>
      <c r="C61" s="94"/>
      <c r="D61" s="94"/>
      <c r="E61" s="94"/>
      <c r="F61" s="95"/>
      <c r="G61" s="4"/>
      <c r="H61" s="100" t="s">
        <v>21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1"/>
      <c r="Z61" s="162" t="s">
        <v>6</v>
      </c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 t="s">
        <v>6</v>
      </c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84">
        <v>0</v>
      </c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>
        <v>0</v>
      </c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>
        <v>0</v>
      </c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>
        <v>0</v>
      </c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</row>
    <row r="62" spans="1:108" s="3" customFormat="1" ht="12.75">
      <c r="A62" s="93"/>
      <c r="B62" s="94"/>
      <c r="C62" s="94"/>
      <c r="D62" s="94"/>
      <c r="E62" s="94"/>
      <c r="F62" s="95"/>
      <c r="G62" s="4"/>
      <c r="H62" s="100" t="s">
        <v>20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162" t="s">
        <v>6</v>
      </c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 t="s">
        <v>6</v>
      </c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84">
        <v>0</v>
      </c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>
        <v>0</v>
      </c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>
        <v>0</v>
      </c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>
        <v>0</v>
      </c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</row>
    <row r="63" spans="1:108" s="3" customFormat="1" ht="12.75">
      <c r="A63" s="93"/>
      <c r="B63" s="94"/>
      <c r="C63" s="94"/>
      <c r="D63" s="94"/>
      <c r="E63" s="94"/>
      <c r="F63" s="95"/>
      <c r="G63" s="96" t="s">
        <v>19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162" t="s">
        <v>132</v>
      </c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 t="s">
        <v>126</v>
      </c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84">
        <f>CA63+66833</f>
        <v>168398</v>
      </c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>
        <f>CA63+CO63</f>
        <v>101565</v>
      </c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>
        <v>101565</v>
      </c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>
        <v>0</v>
      </c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</row>
    <row r="64" spans="1:108" s="3" customFormat="1" ht="12.75">
      <c r="A64" s="85"/>
      <c r="B64" s="86"/>
      <c r="C64" s="86"/>
      <c r="D64" s="86"/>
      <c r="E64" s="86"/>
      <c r="F64" s="87"/>
      <c r="G64" s="88" t="s">
        <v>18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163" t="s">
        <v>6</v>
      </c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 t="s">
        <v>6</v>
      </c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92">
        <v>0</v>
      </c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>
        <v>0</v>
      </c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>
        <v>0</v>
      </c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>
        <v>0</v>
      </c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</row>
    <row r="65" spans="1:108" s="3" customFormat="1" ht="54" customHeight="1">
      <c r="A65" s="106" t="s">
        <v>68</v>
      </c>
      <c r="B65" s="107"/>
      <c r="C65" s="107"/>
      <c r="D65" s="107"/>
      <c r="E65" s="107"/>
      <c r="F65" s="108"/>
      <c r="G65" s="2"/>
      <c r="H65" s="109" t="s">
        <v>163</v>
      </c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161" t="s">
        <v>125</v>
      </c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 t="s">
        <v>129</v>
      </c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02">
        <f>AV66+AV69+AV70</f>
        <v>611776</v>
      </c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>
        <f>BM66+BM69+BM70</f>
        <v>167131</v>
      </c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>
        <f>CA66+CA69+CA70</f>
        <v>167131</v>
      </c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>
        <f>CO66+CO69+CO70</f>
        <v>0</v>
      </c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</row>
    <row r="66" spans="1:108" s="3" customFormat="1" ht="12.75">
      <c r="A66" s="93"/>
      <c r="B66" s="94"/>
      <c r="C66" s="94"/>
      <c r="D66" s="94"/>
      <c r="E66" s="94"/>
      <c r="F66" s="95"/>
      <c r="G66" s="103" t="s">
        <v>22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162" t="s">
        <v>6</v>
      </c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 t="s">
        <v>6</v>
      </c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84">
        <f>SUM(AV67:BL68)</f>
        <v>0</v>
      </c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>
        <f>SUM(BM67:BZ68)</f>
        <v>0</v>
      </c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>
        <f>SUM(CA67:CN68)</f>
        <v>0</v>
      </c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>
        <f>SUM(CO67:DD68)</f>
        <v>0</v>
      </c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</row>
    <row r="67" spans="1:108" s="3" customFormat="1" ht="12.75">
      <c r="A67" s="93"/>
      <c r="B67" s="94"/>
      <c r="C67" s="94"/>
      <c r="D67" s="94"/>
      <c r="E67" s="94"/>
      <c r="F67" s="95"/>
      <c r="G67" s="4"/>
      <c r="H67" s="100" t="s">
        <v>21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62" t="s">
        <v>6</v>
      </c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 t="s">
        <v>6</v>
      </c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84">
        <v>0</v>
      </c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>
        <v>0</v>
      </c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>
        <v>0</v>
      </c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>
        <v>0</v>
      </c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</row>
    <row r="68" spans="1:108" s="3" customFormat="1" ht="12.75">
      <c r="A68" s="93"/>
      <c r="B68" s="94"/>
      <c r="C68" s="94"/>
      <c r="D68" s="94"/>
      <c r="E68" s="94"/>
      <c r="F68" s="95"/>
      <c r="G68" s="4"/>
      <c r="H68" s="100" t="s">
        <v>20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62" t="s">
        <v>6</v>
      </c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 t="s">
        <v>6</v>
      </c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84">
        <v>0</v>
      </c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>
        <v>0</v>
      </c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>
        <v>0</v>
      </c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>
        <v>0</v>
      </c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</row>
    <row r="69" spans="1:108" s="3" customFormat="1" ht="12.75">
      <c r="A69" s="93"/>
      <c r="B69" s="94"/>
      <c r="C69" s="94"/>
      <c r="D69" s="94"/>
      <c r="E69" s="94"/>
      <c r="F69" s="95"/>
      <c r="G69" s="96" t="s">
        <v>19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162" t="s">
        <v>127</v>
      </c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 t="s">
        <v>129</v>
      </c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84">
        <f>BM69+444645</f>
        <v>611776</v>
      </c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>
        <f>CA69+CO69</f>
        <v>167131</v>
      </c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>
        <v>167131</v>
      </c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>
        <v>0</v>
      </c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</row>
    <row r="70" spans="1:108" s="3" customFormat="1" ht="12.75">
      <c r="A70" s="85"/>
      <c r="B70" s="86"/>
      <c r="C70" s="86"/>
      <c r="D70" s="86"/>
      <c r="E70" s="86"/>
      <c r="F70" s="87"/>
      <c r="G70" s="88" t="s">
        <v>18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163" t="s">
        <v>6</v>
      </c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 t="s">
        <v>6</v>
      </c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92">
        <v>0</v>
      </c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>
        <v>0</v>
      </c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>
        <v>0</v>
      </c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>
        <v>0</v>
      </c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</row>
    <row r="71" spans="1:108" s="3" customFormat="1" ht="66" customHeight="1">
      <c r="A71" s="106" t="s">
        <v>69</v>
      </c>
      <c r="B71" s="107"/>
      <c r="C71" s="107"/>
      <c r="D71" s="107"/>
      <c r="E71" s="107"/>
      <c r="F71" s="108"/>
      <c r="G71" s="2"/>
      <c r="H71" s="109" t="s">
        <v>164</v>
      </c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61" t="s">
        <v>125</v>
      </c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 t="s">
        <v>128</v>
      </c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02">
        <f>AV72+AV75+AV76</f>
        <v>272897</v>
      </c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>
        <f>BM72+BM75+BM76</f>
        <v>144256</v>
      </c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>
        <f>CA72+CA75+CA76</f>
        <v>144256</v>
      </c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>
        <f>CO72+CO75+CO76</f>
        <v>0</v>
      </c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</row>
    <row r="72" spans="1:108" s="3" customFormat="1" ht="12.75">
      <c r="A72" s="93"/>
      <c r="B72" s="94"/>
      <c r="C72" s="94"/>
      <c r="D72" s="94"/>
      <c r="E72" s="94"/>
      <c r="F72" s="95"/>
      <c r="G72" s="103" t="s">
        <v>22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162" t="s">
        <v>6</v>
      </c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 t="s">
        <v>6</v>
      </c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84">
        <f>SUM(AV73:BL74)</f>
        <v>0</v>
      </c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>
        <f>SUM(BM73:BZ74)</f>
        <v>0</v>
      </c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>
        <f>SUM(CA73:CN74)</f>
        <v>0</v>
      </c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>
        <f>SUM(CO73:DD74)</f>
        <v>0</v>
      </c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</row>
    <row r="73" spans="1:108" s="3" customFormat="1" ht="12.75">
      <c r="A73" s="93"/>
      <c r="B73" s="94"/>
      <c r="C73" s="94"/>
      <c r="D73" s="94"/>
      <c r="E73" s="94"/>
      <c r="F73" s="95"/>
      <c r="G73" s="4"/>
      <c r="H73" s="100" t="s">
        <v>21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162" t="s">
        <v>6</v>
      </c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 t="s">
        <v>6</v>
      </c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84">
        <v>0</v>
      </c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>
        <v>0</v>
      </c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>
        <v>0</v>
      </c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>
        <v>0</v>
      </c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</row>
    <row r="74" spans="1:108" s="3" customFormat="1" ht="12.75">
      <c r="A74" s="93"/>
      <c r="B74" s="94"/>
      <c r="C74" s="94"/>
      <c r="D74" s="94"/>
      <c r="E74" s="94"/>
      <c r="F74" s="95"/>
      <c r="G74" s="4"/>
      <c r="H74" s="100" t="s">
        <v>20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162" t="s">
        <v>6</v>
      </c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 t="s">
        <v>6</v>
      </c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84">
        <v>0</v>
      </c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>
        <v>0</v>
      </c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>
        <v>0</v>
      </c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>
        <v>0</v>
      </c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</row>
    <row r="75" spans="1:108" s="3" customFormat="1" ht="12.75">
      <c r="A75" s="93"/>
      <c r="B75" s="94"/>
      <c r="C75" s="94"/>
      <c r="D75" s="94"/>
      <c r="E75" s="94"/>
      <c r="F75" s="95"/>
      <c r="G75" s="96" t="s">
        <v>19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162" t="s">
        <v>127</v>
      </c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 t="s">
        <v>128</v>
      </c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84">
        <f>CA75+128641</f>
        <v>272897</v>
      </c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>
        <f>CA75+CO75</f>
        <v>144256</v>
      </c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>
        <v>144256</v>
      </c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>
        <v>0</v>
      </c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</row>
    <row r="76" spans="1:108" s="3" customFormat="1" ht="12.75">
      <c r="A76" s="85"/>
      <c r="B76" s="86"/>
      <c r="C76" s="86"/>
      <c r="D76" s="86"/>
      <c r="E76" s="86"/>
      <c r="F76" s="87"/>
      <c r="G76" s="88" t="s">
        <v>18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163" t="s">
        <v>6</v>
      </c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 t="s">
        <v>6</v>
      </c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92">
        <v>0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>
        <v>0</v>
      </c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>
        <v>0</v>
      </c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>
        <v>0</v>
      </c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</row>
    <row r="77" spans="1:108" s="3" customFormat="1" ht="95.25" customHeight="1">
      <c r="A77" s="106" t="s">
        <v>70</v>
      </c>
      <c r="B77" s="107"/>
      <c r="C77" s="107"/>
      <c r="D77" s="107"/>
      <c r="E77" s="107"/>
      <c r="F77" s="108"/>
      <c r="G77" s="2"/>
      <c r="H77" s="109" t="s">
        <v>165</v>
      </c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161" t="s">
        <v>130</v>
      </c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 t="s">
        <v>131</v>
      </c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02">
        <f>AV78+AV81+AV82</f>
        <v>744192</v>
      </c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>
        <f>BM78+BM81+BM82</f>
        <v>744192</v>
      </c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>
        <f>CA78+CA81+CA82</f>
        <v>744192</v>
      </c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>
        <f>CO78+CO81+CO82</f>
        <v>0</v>
      </c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</row>
    <row r="78" spans="1:120" s="3" customFormat="1" ht="12.75">
      <c r="A78" s="93"/>
      <c r="B78" s="94"/>
      <c r="C78" s="94"/>
      <c r="D78" s="94"/>
      <c r="E78" s="94"/>
      <c r="F78" s="95"/>
      <c r="G78" s="103" t="s">
        <v>22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162" t="s">
        <v>6</v>
      </c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 t="s">
        <v>6</v>
      </c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84">
        <f>SUM(AV79:BL80)</f>
        <v>0</v>
      </c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>
        <f>SUM(BM79:BZ80)</f>
        <v>0</v>
      </c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>
        <f>SUM(CA79:CN80)</f>
        <v>0</v>
      </c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>
        <f>SUM(CO79:DD80)</f>
        <v>0</v>
      </c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P78" s="3" t="s">
        <v>90</v>
      </c>
    </row>
    <row r="79" spans="1:108" s="3" customFormat="1" ht="12.75">
      <c r="A79" s="93"/>
      <c r="B79" s="94"/>
      <c r="C79" s="94"/>
      <c r="D79" s="94"/>
      <c r="E79" s="94"/>
      <c r="F79" s="95"/>
      <c r="G79" s="4"/>
      <c r="H79" s="100" t="s">
        <v>21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162" t="s">
        <v>6</v>
      </c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 t="s">
        <v>6</v>
      </c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84">
        <v>0</v>
      </c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>
        <v>0</v>
      </c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>
        <v>0</v>
      </c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>
        <v>0</v>
      </c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</row>
    <row r="80" spans="1:108" s="3" customFormat="1" ht="12.75">
      <c r="A80" s="93"/>
      <c r="B80" s="94"/>
      <c r="C80" s="94"/>
      <c r="D80" s="94"/>
      <c r="E80" s="94"/>
      <c r="F80" s="95"/>
      <c r="G80" s="4"/>
      <c r="H80" s="100" t="s">
        <v>20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1"/>
      <c r="Z80" s="162" t="s">
        <v>6</v>
      </c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 t="s">
        <v>6</v>
      </c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84">
        <v>0</v>
      </c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>
        <v>0</v>
      </c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>
        <v>0</v>
      </c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>
        <v>0</v>
      </c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</row>
    <row r="81" spans="1:108" s="3" customFormat="1" ht="12.75">
      <c r="A81" s="93"/>
      <c r="B81" s="94"/>
      <c r="C81" s="94"/>
      <c r="D81" s="94"/>
      <c r="E81" s="94"/>
      <c r="F81" s="95"/>
      <c r="G81" s="96" t="s">
        <v>19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162" t="s">
        <v>133</v>
      </c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 t="s">
        <v>131</v>
      </c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84">
        <v>744192</v>
      </c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>
        <f>CA81+CO81</f>
        <v>744192</v>
      </c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>
        <v>744192</v>
      </c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>
        <v>0</v>
      </c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</row>
    <row r="82" spans="1:108" s="3" customFormat="1" ht="12.75">
      <c r="A82" s="85"/>
      <c r="B82" s="86"/>
      <c r="C82" s="86"/>
      <c r="D82" s="86"/>
      <c r="E82" s="86"/>
      <c r="F82" s="87"/>
      <c r="G82" s="88" t="s">
        <v>18</v>
      </c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163" t="s">
        <v>6</v>
      </c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 t="s">
        <v>6</v>
      </c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92">
        <v>0</v>
      </c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>
        <v>0</v>
      </c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>
        <v>0</v>
      </c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>
        <v>0</v>
      </c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</row>
    <row r="83" s="14" customFormat="1" ht="3.75" customHeight="1"/>
    <row r="84" spans="1:108" s="15" customFormat="1" ht="60.75" customHeight="1">
      <c r="A84" s="80" t="s">
        <v>115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</row>
    <row r="85" spans="1:108" s="15" customFormat="1" ht="12">
      <c r="A85" s="80" t="s">
        <v>116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</row>
    <row r="86" spans="1:108" s="15" customFormat="1" ht="36.75" customHeight="1">
      <c r="A86" s="80" t="s">
        <v>117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</row>
    <row r="87" ht="3" customHeight="1"/>
    <row r="126" ht="15"/>
    <row r="127" ht="15"/>
    <row r="128" ht="15"/>
    <row r="140" ht="15"/>
    <row r="141" ht="15"/>
    <row r="142" ht="15"/>
  </sheetData>
  <sheetProtection/>
  <mergeCells count="602">
    <mergeCell ref="CA81:CN81"/>
    <mergeCell ref="CO81:DD81"/>
    <mergeCell ref="A82:F82"/>
    <mergeCell ref="G82:Y82"/>
    <mergeCell ref="Z82:AJ82"/>
    <mergeCell ref="AK82:AU82"/>
    <mergeCell ref="AV82:BL82"/>
    <mergeCell ref="BM82:BZ82"/>
    <mergeCell ref="CA82:CN82"/>
    <mergeCell ref="CO82:DD82"/>
    <mergeCell ref="A81:F81"/>
    <mergeCell ref="G81:Y81"/>
    <mergeCell ref="Z81:AJ81"/>
    <mergeCell ref="AK81:AU81"/>
    <mergeCell ref="AV81:BL81"/>
    <mergeCell ref="BM81:BZ81"/>
    <mergeCell ref="CA79:CN79"/>
    <mergeCell ref="CO79:DD79"/>
    <mergeCell ref="A80:F80"/>
    <mergeCell ref="H80:Y80"/>
    <mergeCell ref="Z80:AJ80"/>
    <mergeCell ref="AK80:AU80"/>
    <mergeCell ref="AV80:BL80"/>
    <mergeCell ref="BM80:BZ80"/>
    <mergeCell ref="CA80:CN80"/>
    <mergeCell ref="CO80:DD80"/>
    <mergeCell ref="A79:F79"/>
    <mergeCell ref="H79:Y79"/>
    <mergeCell ref="Z79:AJ79"/>
    <mergeCell ref="AK79:AU79"/>
    <mergeCell ref="AV79:BL79"/>
    <mergeCell ref="BM79:BZ79"/>
    <mergeCell ref="CA77:CN77"/>
    <mergeCell ref="CO77:DD77"/>
    <mergeCell ref="A78:F78"/>
    <mergeCell ref="G78:Y78"/>
    <mergeCell ref="Z78:AJ78"/>
    <mergeCell ref="AK78:AU78"/>
    <mergeCell ref="AV78:BL78"/>
    <mergeCell ref="BM78:BZ78"/>
    <mergeCell ref="CA78:CN78"/>
    <mergeCell ref="CO78:DD78"/>
    <mergeCell ref="A77:F77"/>
    <mergeCell ref="H77:Y77"/>
    <mergeCell ref="Z77:AJ77"/>
    <mergeCell ref="AK77:AU77"/>
    <mergeCell ref="AV77:BL77"/>
    <mergeCell ref="BM77:BZ77"/>
    <mergeCell ref="CA75:CN75"/>
    <mergeCell ref="CO75:DD75"/>
    <mergeCell ref="A76:F76"/>
    <mergeCell ref="G76:Y76"/>
    <mergeCell ref="Z76:AJ76"/>
    <mergeCell ref="AK76:AU76"/>
    <mergeCell ref="AV76:BL76"/>
    <mergeCell ref="BM76:BZ76"/>
    <mergeCell ref="CA76:CN76"/>
    <mergeCell ref="CO76:DD76"/>
    <mergeCell ref="A75:F75"/>
    <mergeCell ref="G75:Y75"/>
    <mergeCell ref="Z75:AJ75"/>
    <mergeCell ref="AK75:AU75"/>
    <mergeCell ref="AV75:BL75"/>
    <mergeCell ref="BM75:BZ75"/>
    <mergeCell ref="CA73:CN73"/>
    <mergeCell ref="CO73:DD73"/>
    <mergeCell ref="A74:F74"/>
    <mergeCell ref="H74:Y74"/>
    <mergeCell ref="Z74:AJ74"/>
    <mergeCell ref="AK74:AU74"/>
    <mergeCell ref="AV74:BL74"/>
    <mergeCell ref="BM74:BZ74"/>
    <mergeCell ref="CA74:CN74"/>
    <mergeCell ref="CO74:DD74"/>
    <mergeCell ref="A73:F73"/>
    <mergeCell ref="H73:Y73"/>
    <mergeCell ref="Z73:AJ73"/>
    <mergeCell ref="AK73:AU73"/>
    <mergeCell ref="AV73:BL73"/>
    <mergeCell ref="BM73:BZ73"/>
    <mergeCell ref="CA71:CN71"/>
    <mergeCell ref="CO71:DD71"/>
    <mergeCell ref="A72:F72"/>
    <mergeCell ref="G72:Y72"/>
    <mergeCell ref="Z72:AJ72"/>
    <mergeCell ref="AK72:AU72"/>
    <mergeCell ref="AV72:BL72"/>
    <mergeCell ref="BM72:BZ72"/>
    <mergeCell ref="CA72:CN72"/>
    <mergeCell ref="CO72:DD72"/>
    <mergeCell ref="A71:F71"/>
    <mergeCell ref="H71:Y71"/>
    <mergeCell ref="Z71:AJ71"/>
    <mergeCell ref="AK71:AU71"/>
    <mergeCell ref="AV71:BL71"/>
    <mergeCell ref="BM71:BZ71"/>
    <mergeCell ref="CA69:CN69"/>
    <mergeCell ref="CO69:DD69"/>
    <mergeCell ref="A70:F70"/>
    <mergeCell ref="G70:Y70"/>
    <mergeCell ref="Z70:AJ70"/>
    <mergeCell ref="AK70:AU70"/>
    <mergeCell ref="AV70:BL70"/>
    <mergeCell ref="BM70:BZ70"/>
    <mergeCell ref="CA70:CN70"/>
    <mergeCell ref="CO70:DD70"/>
    <mergeCell ref="A69:F69"/>
    <mergeCell ref="G69:Y69"/>
    <mergeCell ref="Z69:AJ69"/>
    <mergeCell ref="AK69:AU69"/>
    <mergeCell ref="AV69:BL69"/>
    <mergeCell ref="BM69:BZ69"/>
    <mergeCell ref="CA67:CN67"/>
    <mergeCell ref="CO67:DD67"/>
    <mergeCell ref="A68:F68"/>
    <mergeCell ref="H68:Y68"/>
    <mergeCell ref="Z68:AJ68"/>
    <mergeCell ref="AK68:AU68"/>
    <mergeCell ref="AV68:BL68"/>
    <mergeCell ref="BM68:BZ68"/>
    <mergeCell ref="CA68:CN68"/>
    <mergeCell ref="CO68:DD68"/>
    <mergeCell ref="A67:F67"/>
    <mergeCell ref="H67:Y67"/>
    <mergeCell ref="Z67:AJ67"/>
    <mergeCell ref="AK67:AU67"/>
    <mergeCell ref="AV67:BL67"/>
    <mergeCell ref="BM67:BZ67"/>
    <mergeCell ref="CA65:CN65"/>
    <mergeCell ref="CO65:DD65"/>
    <mergeCell ref="A66:F66"/>
    <mergeCell ref="G66:Y66"/>
    <mergeCell ref="Z66:AJ66"/>
    <mergeCell ref="AK66:AU66"/>
    <mergeCell ref="AV66:BL66"/>
    <mergeCell ref="BM66:BZ66"/>
    <mergeCell ref="CA66:CN66"/>
    <mergeCell ref="CO66:DD66"/>
    <mergeCell ref="A65:F65"/>
    <mergeCell ref="H65:Y65"/>
    <mergeCell ref="Z65:AJ65"/>
    <mergeCell ref="AK65:AU65"/>
    <mergeCell ref="AV65:BL65"/>
    <mergeCell ref="BM65:BZ65"/>
    <mergeCell ref="CA63:CN63"/>
    <mergeCell ref="CO63:DD63"/>
    <mergeCell ref="A64:F64"/>
    <mergeCell ref="G64:Y64"/>
    <mergeCell ref="Z64:AJ64"/>
    <mergeCell ref="AK64:AU64"/>
    <mergeCell ref="AV64:BL64"/>
    <mergeCell ref="BM64:BZ64"/>
    <mergeCell ref="CA64:CN64"/>
    <mergeCell ref="CO64:DD64"/>
    <mergeCell ref="A63:F63"/>
    <mergeCell ref="G63:Y63"/>
    <mergeCell ref="Z63:AJ63"/>
    <mergeCell ref="AK63:AU63"/>
    <mergeCell ref="AV63:BL63"/>
    <mergeCell ref="BM63:BZ63"/>
    <mergeCell ref="CA61:CN61"/>
    <mergeCell ref="CO61:DD61"/>
    <mergeCell ref="A62:F62"/>
    <mergeCell ref="H62:Y62"/>
    <mergeCell ref="Z62:AJ62"/>
    <mergeCell ref="AK62:AU62"/>
    <mergeCell ref="AV62:BL62"/>
    <mergeCell ref="BM62:BZ62"/>
    <mergeCell ref="CA62:CN62"/>
    <mergeCell ref="CO62:DD62"/>
    <mergeCell ref="A61:F61"/>
    <mergeCell ref="H61:Y61"/>
    <mergeCell ref="Z61:AJ61"/>
    <mergeCell ref="AK61:AU61"/>
    <mergeCell ref="AV61:BL61"/>
    <mergeCell ref="BM61:BZ61"/>
    <mergeCell ref="CA59:CN59"/>
    <mergeCell ref="CO59:DD59"/>
    <mergeCell ref="A60:F60"/>
    <mergeCell ref="G60:Y60"/>
    <mergeCell ref="Z60:AJ60"/>
    <mergeCell ref="AK60:AU60"/>
    <mergeCell ref="AV60:BL60"/>
    <mergeCell ref="BM60:BZ60"/>
    <mergeCell ref="CA60:CN60"/>
    <mergeCell ref="CO60:DD60"/>
    <mergeCell ref="A59:F59"/>
    <mergeCell ref="H59:Y59"/>
    <mergeCell ref="Z59:AJ59"/>
    <mergeCell ref="AK59:AU59"/>
    <mergeCell ref="AV59:BL59"/>
    <mergeCell ref="BM59:BZ59"/>
    <mergeCell ref="CA39:CN39"/>
    <mergeCell ref="CO39:DD39"/>
    <mergeCell ref="CA40:CN40"/>
    <mergeCell ref="CO40:DD40"/>
    <mergeCell ref="A40:F40"/>
    <mergeCell ref="G40:Y40"/>
    <mergeCell ref="Z40:AJ40"/>
    <mergeCell ref="AK40:AU40"/>
    <mergeCell ref="AV40:BL40"/>
    <mergeCell ref="BM40:BZ40"/>
    <mergeCell ref="A39:F39"/>
    <mergeCell ref="G39:Y39"/>
    <mergeCell ref="Z39:AJ39"/>
    <mergeCell ref="AK39:AU39"/>
    <mergeCell ref="AV39:BL39"/>
    <mergeCell ref="BM39:BZ39"/>
    <mergeCell ref="CA37:CN37"/>
    <mergeCell ref="CO37:DD37"/>
    <mergeCell ref="A38:F38"/>
    <mergeCell ref="H38:Y38"/>
    <mergeCell ref="Z38:AJ38"/>
    <mergeCell ref="AK38:AU38"/>
    <mergeCell ref="AV38:BL38"/>
    <mergeCell ref="BM38:BZ38"/>
    <mergeCell ref="CA38:CN38"/>
    <mergeCell ref="CO38:DD38"/>
    <mergeCell ref="A37:F37"/>
    <mergeCell ref="H37:Y37"/>
    <mergeCell ref="Z37:AJ37"/>
    <mergeCell ref="AK37:AU37"/>
    <mergeCell ref="AV37:BL37"/>
    <mergeCell ref="BM37:BZ37"/>
    <mergeCell ref="CA35:CN35"/>
    <mergeCell ref="CO35:DD35"/>
    <mergeCell ref="A36:F36"/>
    <mergeCell ref="G36:Y36"/>
    <mergeCell ref="Z36:AJ36"/>
    <mergeCell ref="AK36:AU36"/>
    <mergeCell ref="AV36:BL36"/>
    <mergeCell ref="BM36:BZ36"/>
    <mergeCell ref="CA36:CN36"/>
    <mergeCell ref="CO36:DD36"/>
    <mergeCell ref="A35:F35"/>
    <mergeCell ref="H35:Y35"/>
    <mergeCell ref="Z35:AJ35"/>
    <mergeCell ref="AK35:AU35"/>
    <mergeCell ref="AV35:BL35"/>
    <mergeCell ref="BM35:BZ35"/>
    <mergeCell ref="CA57:CN57"/>
    <mergeCell ref="CO57:DD57"/>
    <mergeCell ref="A58:F58"/>
    <mergeCell ref="G58:Y58"/>
    <mergeCell ref="Z58:AJ58"/>
    <mergeCell ref="AK58:AU58"/>
    <mergeCell ref="AV58:BL58"/>
    <mergeCell ref="BM58:BZ58"/>
    <mergeCell ref="CA58:CN58"/>
    <mergeCell ref="CO58:DD58"/>
    <mergeCell ref="A57:F57"/>
    <mergeCell ref="G57:Y57"/>
    <mergeCell ref="Z57:AJ57"/>
    <mergeCell ref="AK57:AU57"/>
    <mergeCell ref="AV57:BL57"/>
    <mergeCell ref="BM57:BZ57"/>
    <mergeCell ref="CA55:CN55"/>
    <mergeCell ref="CO55:DD55"/>
    <mergeCell ref="A56:F56"/>
    <mergeCell ref="H56:Y56"/>
    <mergeCell ref="Z56:AJ56"/>
    <mergeCell ref="AK56:AU56"/>
    <mergeCell ref="AV56:BL56"/>
    <mergeCell ref="BM56:BZ56"/>
    <mergeCell ref="CA56:CN56"/>
    <mergeCell ref="CO56:DD56"/>
    <mergeCell ref="A55:F55"/>
    <mergeCell ref="H55:Y55"/>
    <mergeCell ref="Z55:AJ55"/>
    <mergeCell ref="AK55:AU55"/>
    <mergeCell ref="AV55:BL55"/>
    <mergeCell ref="BM55:BZ55"/>
    <mergeCell ref="CA53:CN53"/>
    <mergeCell ref="CO53:DD53"/>
    <mergeCell ref="A54:F54"/>
    <mergeCell ref="G54:Y54"/>
    <mergeCell ref="Z54:AJ54"/>
    <mergeCell ref="AK54:AU54"/>
    <mergeCell ref="AV54:BL54"/>
    <mergeCell ref="BM54:BZ54"/>
    <mergeCell ref="CA54:CN54"/>
    <mergeCell ref="CO54:DD54"/>
    <mergeCell ref="A53:F53"/>
    <mergeCell ref="H53:Y53"/>
    <mergeCell ref="Z53:AJ53"/>
    <mergeCell ref="AK53:AU53"/>
    <mergeCell ref="AV53:BL53"/>
    <mergeCell ref="BM53:BZ53"/>
    <mergeCell ref="CA51:CN51"/>
    <mergeCell ref="CO51:DD51"/>
    <mergeCell ref="A52:F52"/>
    <mergeCell ref="G52:Y52"/>
    <mergeCell ref="Z52:AJ52"/>
    <mergeCell ref="AK52:AU52"/>
    <mergeCell ref="AV52:BL52"/>
    <mergeCell ref="BM52:BZ52"/>
    <mergeCell ref="CA52:CN52"/>
    <mergeCell ref="CO52:DD52"/>
    <mergeCell ref="A51:F51"/>
    <mergeCell ref="G51:Y51"/>
    <mergeCell ref="Z51:AJ51"/>
    <mergeCell ref="AK51:AU51"/>
    <mergeCell ref="AV51:BL51"/>
    <mergeCell ref="BM51:BZ51"/>
    <mergeCell ref="CA49:CN49"/>
    <mergeCell ref="CO49:DD49"/>
    <mergeCell ref="A50:F50"/>
    <mergeCell ref="H50:Y50"/>
    <mergeCell ref="Z50:AJ50"/>
    <mergeCell ref="AK50:AU50"/>
    <mergeCell ref="AV50:BL50"/>
    <mergeCell ref="BM50:BZ50"/>
    <mergeCell ref="CA50:CN50"/>
    <mergeCell ref="CO50:DD50"/>
    <mergeCell ref="A49:F49"/>
    <mergeCell ref="H49:Y49"/>
    <mergeCell ref="Z49:AJ49"/>
    <mergeCell ref="AK49:AU49"/>
    <mergeCell ref="AV49:BL49"/>
    <mergeCell ref="BM49:BZ49"/>
    <mergeCell ref="CA47:CN47"/>
    <mergeCell ref="CO47:DD47"/>
    <mergeCell ref="A48:F48"/>
    <mergeCell ref="G48:Y48"/>
    <mergeCell ref="Z48:AJ48"/>
    <mergeCell ref="AK48:AU48"/>
    <mergeCell ref="AV48:BL48"/>
    <mergeCell ref="BM48:BZ48"/>
    <mergeCell ref="CA48:CN48"/>
    <mergeCell ref="CO48:DD48"/>
    <mergeCell ref="A47:F47"/>
    <mergeCell ref="H47:Y47"/>
    <mergeCell ref="Z47:AJ47"/>
    <mergeCell ref="AK47:AU47"/>
    <mergeCell ref="AV47:BL47"/>
    <mergeCell ref="BM47:BZ47"/>
    <mergeCell ref="CA45:CN45"/>
    <mergeCell ref="CO45:DD45"/>
    <mergeCell ref="A46:F46"/>
    <mergeCell ref="G46:Y46"/>
    <mergeCell ref="Z46:AJ46"/>
    <mergeCell ref="AK46:AU46"/>
    <mergeCell ref="AV46:BL46"/>
    <mergeCell ref="BM46:BZ46"/>
    <mergeCell ref="CA46:CN46"/>
    <mergeCell ref="CO46:DD46"/>
    <mergeCell ref="A45:F45"/>
    <mergeCell ref="G45:Y45"/>
    <mergeCell ref="Z45:AJ45"/>
    <mergeCell ref="AK45:AU45"/>
    <mergeCell ref="AV45:BL45"/>
    <mergeCell ref="BM45:BZ45"/>
    <mergeCell ref="CA43:CN43"/>
    <mergeCell ref="CO43:DD43"/>
    <mergeCell ref="A44:F44"/>
    <mergeCell ref="H44:Y44"/>
    <mergeCell ref="Z44:AJ44"/>
    <mergeCell ref="AK44:AU44"/>
    <mergeCell ref="AV44:BL44"/>
    <mergeCell ref="BM44:BZ44"/>
    <mergeCell ref="CA44:CN44"/>
    <mergeCell ref="CO44:DD44"/>
    <mergeCell ref="A43:F43"/>
    <mergeCell ref="H43:Y43"/>
    <mergeCell ref="Z43:AJ43"/>
    <mergeCell ref="AK43:AU43"/>
    <mergeCell ref="AV43:BL43"/>
    <mergeCell ref="BM43:BZ43"/>
    <mergeCell ref="CA41:CN41"/>
    <mergeCell ref="CO41:DD41"/>
    <mergeCell ref="A42:F42"/>
    <mergeCell ref="G42:Y42"/>
    <mergeCell ref="Z42:AJ42"/>
    <mergeCell ref="AK42:AU42"/>
    <mergeCell ref="AV42:BL42"/>
    <mergeCell ref="BM42:BZ42"/>
    <mergeCell ref="CA42:CN42"/>
    <mergeCell ref="CO42:DD42"/>
    <mergeCell ref="A41:F41"/>
    <mergeCell ref="H41:Y41"/>
    <mergeCell ref="Z41:AJ41"/>
    <mergeCell ref="AK41:AU41"/>
    <mergeCell ref="AV41:BL41"/>
    <mergeCell ref="BM41:BZ41"/>
    <mergeCell ref="CA33:CN33"/>
    <mergeCell ref="CO33:DD33"/>
    <mergeCell ref="A34:F34"/>
    <mergeCell ref="G34:Y34"/>
    <mergeCell ref="Z34:AJ34"/>
    <mergeCell ref="AK34:AU34"/>
    <mergeCell ref="AV34:BL34"/>
    <mergeCell ref="BM34:BZ34"/>
    <mergeCell ref="CA34:CN34"/>
    <mergeCell ref="CO34:DD34"/>
    <mergeCell ref="A33:F33"/>
    <mergeCell ref="G33:Y33"/>
    <mergeCell ref="Z33:AJ33"/>
    <mergeCell ref="AK33:AU33"/>
    <mergeCell ref="AV33:BL33"/>
    <mergeCell ref="BM33:BZ33"/>
    <mergeCell ref="CA31:CN31"/>
    <mergeCell ref="CO31:DD31"/>
    <mergeCell ref="A32:F32"/>
    <mergeCell ref="H32:Y32"/>
    <mergeCell ref="Z32:AJ32"/>
    <mergeCell ref="AK32:AU32"/>
    <mergeCell ref="AV32:BL32"/>
    <mergeCell ref="BM32:BZ32"/>
    <mergeCell ref="CA32:CN32"/>
    <mergeCell ref="CO32:DD32"/>
    <mergeCell ref="A31:F31"/>
    <mergeCell ref="H31:Y31"/>
    <mergeCell ref="Z31:AJ31"/>
    <mergeCell ref="AK31:AU31"/>
    <mergeCell ref="AV31:BL31"/>
    <mergeCell ref="BM31:BZ31"/>
    <mergeCell ref="CA29:CN29"/>
    <mergeCell ref="CO29:DD29"/>
    <mergeCell ref="A30:F30"/>
    <mergeCell ref="G30:Y30"/>
    <mergeCell ref="Z30:AJ30"/>
    <mergeCell ref="AK30:AU30"/>
    <mergeCell ref="AV30:BL30"/>
    <mergeCell ref="BM30:BZ30"/>
    <mergeCell ref="CA30:CN30"/>
    <mergeCell ref="CO30:DD30"/>
    <mergeCell ref="A29:F29"/>
    <mergeCell ref="H29:Y29"/>
    <mergeCell ref="Z29:AJ29"/>
    <mergeCell ref="AK29:AU29"/>
    <mergeCell ref="AV29:BL29"/>
    <mergeCell ref="BM29:BZ29"/>
    <mergeCell ref="CA21:CN21"/>
    <mergeCell ref="CO21:DD21"/>
    <mergeCell ref="A22:F22"/>
    <mergeCell ref="G22:Y22"/>
    <mergeCell ref="Z22:AJ22"/>
    <mergeCell ref="AK22:AU22"/>
    <mergeCell ref="AV22:BL22"/>
    <mergeCell ref="BM22:BZ22"/>
    <mergeCell ref="CA22:CN22"/>
    <mergeCell ref="CO22:DD22"/>
    <mergeCell ref="A21:F21"/>
    <mergeCell ref="G21:Y21"/>
    <mergeCell ref="Z21:AJ21"/>
    <mergeCell ref="AK21:AU21"/>
    <mergeCell ref="AV21:BL21"/>
    <mergeCell ref="BM21:BZ21"/>
    <mergeCell ref="CA19:CN19"/>
    <mergeCell ref="CO19:DD19"/>
    <mergeCell ref="A20:F20"/>
    <mergeCell ref="H20:Y20"/>
    <mergeCell ref="Z20:AJ20"/>
    <mergeCell ref="AK20:AU20"/>
    <mergeCell ref="AV20:BL20"/>
    <mergeCell ref="BM20:BZ20"/>
    <mergeCell ref="CA20:CN20"/>
    <mergeCell ref="CO20:DD20"/>
    <mergeCell ref="A19:F19"/>
    <mergeCell ref="H19:Y19"/>
    <mergeCell ref="Z19:AJ19"/>
    <mergeCell ref="AK19:AU19"/>
    <mergeCell ref="AV19:BL19"/>
    <mergeCell ref="BM19:BZ19"/>
    <mergeCell ref="CA17:CN17"/>
    <mergeCell ref="CO17:DD17"/>
    <mergeCell ref="A18:F18"/>
    <mergeCell ref="G18:Y18"/>
    <mergeCell ref="Z18:AJ18"/>
    <mergeCell ref="AK18:AU18"/>
    <mergeCell ref="AV18:BL18"/>
    <mergeCell ref="BM18:BZ18"/>
    <mergeCell ref="CA18:CN18"/>
    <mergeCell ref="CO18:DD18"/>
    <mergeCell ref="A17:F17"/>
    <mergeCell ref="H17:Y17"/>
    <mergeCell ref="Z17:AJ17"/>
    <mergeCell ref="AK17:AU17"/>
    <mergeCell ref="AV17:BL17"/>
    <mergeCell ref="BM17:BZ17"/>
    <mergeCell ref="CA15:CN15"/>
    <mergeCell ref="CO15:DD15"/>
    <mergeCell ref="A16:F16"/>
    <mergeCell ref="G16:Y16"/>
    <mergeCell ref="Z16:AJ16"/>
    <mergeCell ref="AK16:AU16"/>
    <mergeCell ref="AV16:BL16"/>
    <mergeCell ref="BM16:BZ16"/>
    <mergeCell ref="CA16:CN16"/>
    <mergeCell ref="CO16:DD16"/>
    <mergeCell ref="A15:F15"/>
    <mergeCell ref="G15:Y15"/>
    <mergeCell ref="Z15:AJ15"/>
    <mergeCell ref="AK15:AU15"/>
    <mergeCell ref="AV15:BL15"/>
    <mergeCell ref="BM15:BZ15"/>
    <mergeCell ref="CA13:CN13"/>
    <mergeCell ref="CO13:DD13"/>
    <mergeCell ref="A14:F14"/>
    <mergeCell ref="H14:Y14"/>
    <mergeCell ref="Z14:AJ14"/>
    <mergeCell ref="AK14:AU14"/>
    <mergeCell ref="AV14:BL14"/>
    <mergeCell ref="BM14:BZ14"/>
    <mergeCell ref="CA14:CN14"/>
    <mergeCell ref="CO14:DD14"/>
    <mergeCell ref="A13:F13"/>
    <mergeCell ref="H13:Y13"/>
    <mergeCell ref="Z13:AJ13"/>
    <mergeCell ref="AK13:AU13"/>
    <mergeCell ref="AV13:BL13"/>
    <mergeCell ref="BM13:BZ13"/>
    <mergeCell ref="CA11:CN11"/>
    <mergeCell ref="CO11:DD11"/>
    <mergeCell ref="A12:F12"/>
    <mergeCell ref="G12:Y12"/>
    <mergeCell ref="Z12:AJ12"/>
    <mergeCell ref="AK12:AU12"/>
    <mergeCell ref="AV12:BL12"/>
    <mergeCell ref="BM12:BZ12"/>
    <mergeCell ref="CA12:CN12"/>
    <mergeCell ref="CO12:DD12"/>
    <mergeCell ref="A11:F11"/>
    <mergeCell ref="H11:Y11"/>
    <mergeCell ref="Z11:AJ11"/>
    <mergeCell ref="AK11:AU11"/>
    <mergeCell ref="AV11:BL11"/>
    <mergeCell ref="BM11:BZ11"/>
    <mergeCell ref="CA8:DD8"/>
    <mergeCell ref="CA9:CN9"/>
    <mergeCell ref="CA10:CN10"/>
    <mergeCell ref="CO9:DD9"/>
    <mergeCell ref="CO10:DD10"/>
    <mergeCell ref="BV3:CL3"/>
    <mergeCell ref="BM5:DD5"/>
    <mergeCell ref="CC6:CI6"/>
    <mergeCell ref="BM6:CB6"/>
    <mergeCell ref="CJ6:DD6"/>
    <mergeCell ref="BM8:BZ9"/>
    <mergeCell ref="AV5:BL9"/>
    <mergeCell ref="A5:F9"/>
    <mergeCell ref="G10:Y10"/>
    <mergeCell ref="BM10:BZ10"/>
    <mergeCell ref="AV10:BL10"/>
    <mergeCell ref="A84:DD84"/>
    <mergeCell ref="A85:DD85"/>
    <mergeCell ref="A86:DD86"/>
    <mergeCell ref="G5:Y9"/>
    <mergeCell ref="A10:F10"/>
    <mergeCell ref="Z10:AJ10"/>
    <mergeCell ref="Z5:AU7"/>
    <mergeCell ref="Z8:AJ9"/>
    <mergeCell ref="AK8:AU9"/>
    <mergeCell ref="AK10:AU10"/>
    <mergeCell ref="A23:F23"/>
    <mergeCell ref="H23:Y23"/>
    <mergeCell ref="Z23:AJ23"/>
    <mergeCell ref="AK23:AU23"/>
    <mergeCell ref="AV23:BL23"/>
    <mergeCell ref="BM23:BZ23"/>
    <mergeCell ref="CA23:CN23"/>
    <mergeCell ref="CO23:DD23"/>
    <mergeCell ref="A24:F24"/>
    <mergeCell ref="G24:Y24"/>
    <mergeCell ref="Z24:AJ24"/>
    <mergeCell ref="AK24:AU24"/>
    <mergeCell ref="AV24:BL24"/>
    <mergeCell ref="BM24:BZ24"/>
    <mergeCell ref="CA24:CN24"/>
    <mergeCell ref="CO24:DD24"/>
    <mergeCell ref="A25:F25"/>
    <mergeCell ref="H25:Y25"/>
    <mergeCell ref="Z25:AJ25"/>
    <mergeCell ref="AK25:AU25"/>
    <mergeCell ref="AV25:BL25"/>
    <mergeCell ref="BM25:BZ25"/>
    <mergeCell ref="CA25:CN25"/>
    <mergeCell ref="CO25:DD25"/>
    <mergeCell ref="A26:F26"/>
    <mergeCell ref="H26:Y26"/>
    <mergeCell ref="Z26:AJ26"/>
    <mergeCell ref="AK26:AU26"/>
    <mergeCell ref="AV26:BL26"/>
    <mergeCell ref="BM26:BZ26"/>
    <mergeCell ref="CA26:CN26"/>
    <mergeCell ref="CO26:DD26"/>
    <mergeCell ref="A27:F27"/>
    <mergeCell ref="G27:Y27"/>
    <mergeCell ref="Z27:AJ27"/>
    <mergeCell ref="AK27:AU27"/>
    <mergeCell ref="AV27:BL27"/>
    <mergeCell ref="BM27:BZ27"/>
    <mergeCell ref="CA27:CN27"/>
    <mergeCell ref="CO27:DD27"/>
    <mergeCell ref="A28:F28"/>
    <mergeCell ref="G28:Y28"/>
    <mergeCell ref="Z28:AJ28"/>
    <mergeCell ref="AK28:AU28"/>
    <mergeCell ref="AV28:BL28"/>
    <mergeCell ref="BM28:BZ28"/>
    <mergeCell ref="CA28:CN28"/>
    <mergeCell ref="CO28:DD28"/>
  </mergeCells>
  <printOptions/>
  <pageMargins left="0.7874015748031497" right="0.31496062992125984" top="0.5905511811023623" bottom="0.3937007874015748" header="0.1968503937007874" footer="0.1968503937007874"/>
  <pageSetup fitToHeight="4" fitToWidth="1" horizontalDpi="600" verticalDpi="600" orientation="portrait" paperSize="9" r:id="rId3"/>
  <rowBreaks count="3" manualBreakCount="3">
    <brk id="10" max="107" man="1"/>
    <brk id="34" max="107" man="1"/>
    <brk id="40" max="10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106"/>
  <sheetViews>
    <sheetView view="pageBreakPreview" zoomScaleSheetLayoutView="100" zoomScalePageLayoutView="0" workbookViewId="0" topLeftCell="A1">
      <pane ySplit="7" topLeftCell="A8" activePane="bottomLeft" state="frozen"/>
      <selection pane="topLeft" activeCell="GQ28" sqref="GQ28"/>
      <selection pane="bottomLeft" activeCell="H45" sqref="H45:AE45"/>
    </sheetView>
  </sheetViews>
  <sheetFormatPr defaultColWidth="0.875" defaultRowHeight="12.75"/>
  <cols>
    <col min="1" max="6" width="0.875" style="6" customWidth="1"/>
    <col min="7" max="31" width="1.875" style="6" customWidth="1"/>
    <col min="32" max="16384" width="0.875" style="6" customWidth="1"/>
  </cols>
  <sheetData>
    <row r="1" ht="14.25" customHeight="1">
      <c r="FK1" s="11" t="s">
        <v>48</v>
      </c>
    </row>
    <row r="2" ht="12.75" customHeight="1"/>
    <row r="3" spans="131:147" s="1" customFormat="1" ht="14.25" customHeight="1">
      <c r="EA3" s="12" t="s">
        <v>47</v>
      </c>
      <c r="EB3" s="145" t="s">
        <v>121</v>
      </c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" t="s">
        <v>46</v>
      </c>
    </row>
    <row r="4" ht="13.5" customHeight="1"/>
    <row r="5" spans="1:167" s="13" customFormat="1" ht="15">
      <c r="A5" s="222" t="s">
        <v>35</v>
      </c>
      <c r="B5" s="223"/>
      <c r="C5" s="223"/>
      <c r="D5" s="223"/>
      <c r="E5" s="223"/>
      <c r="F5" s="224"/>
      <c r="G5" s="222" t="s">
        <v>34</v>
      </c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4"/>
      <c r="AF5" s="219" t="s">
        <v>33</v>
      </c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1"/>
      <c r="BF5" s="230" t="s">
        <v>45</v>
      </c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2"/>
      <c r="BR5" s="222" t="s">
        <v>44</v>
      </c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4"/>
      <c r="CL5" s="222" t="s">
        <v>43</v>
      </c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4"/>
      <c r="DH5" s="219" t="s">
        <v>42</v>
      </c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1"/>
    </row>
    <row r="6" spans="1:224" s="13" customFormat="1" ht="60.75" customHeight="1">
      <c r="A6" s="225"/>
      <c r="B6" s="226"/>
      <c r="C6" s="226"/>
      <c r="D6" s="226"/>
      <c r="E6" s="226"/>
      <c r="F6" s="227"/>
      <c r="G6" s="225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7"/>
      <c r="AF6" s="236" t="s">
        <v>28</v>
      </c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 t="s">
        <v>27</v>
      </c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3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5"/>
      <c r="BR6" s="225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7"/>
      <c r="CL6" s="225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7"/>
      <c r="DH6" s="228" t="s">
        <v>135</v>
      </c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 t="s">
        <v>136</v>
      </c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 t="s">
        <v>137</v>
      </c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 t="s">
        <v>89</v>
      </c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</row>
    <row r="7" spans="1:167" s="16" customFormat="1" ht="11.25">
      <c r="A7" s="237">
        <v>1</v>
      </c>
      <c r="B7" s="237"/>
      <c r="C7" s="237"/>
      <c r="D7" s="237"/>
      <c r="E7" s="237"/>
      <c r="F7" s="237"/>
      <c r="G7" s="229">
        <v>2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>
        <v>3</v>
      </c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>
        <v>4</v>
      </c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>
        <v>5</v>
      </c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>
        <v>6</v>
      </c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>
        <v>7</v>
      </c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>
        <v>8</v>
      </c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>
        <v>9</v>
      </c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>
        <v>10</v>
      </c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>
        <v>11</v>
      </c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</row>
    <row r="8" spans="1:167" ht="29.25" customHeight="1" hidden="1">
      <c r="A8" s="208"/>
      <c r="B8" s="209"/>
      <c r="C8" s="209"/>
      <c r="D8" s="209"/>
      <c r="E8" s="209"/>
      <c r="F8" s="210"/>
      <c r="G8" s="5"/>
      <c r="H8" s="211" t="s">
        <v>80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2"/>
      <c r="AF8" s="238" t="str">
        <f>AF10</f>
        <v>сентябрь 2007 год</v>
      </c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40"/>
      <c r="AS8" s="238" t="str">
        <f>AS10</f>
        <v>ноябрь 2013 год</v>
      </c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40"/>
      <c r="BF8" s="205" t="s">
        <v>6</v>
      </c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7"/>
      <c r="BR8" s="205" t="s">
        <v>6</v>
      </c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7"/>
      <c r="CL8" s="193">
        <f>SUM(CL10:DG12)</f>
        <v>220556</v>
      </c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0">
        <f>SUM(DH10:DU12)</f>
        <v>31198</v>
      </c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2"/>
      <c r="DV8" s="190">
        <f>SUM(DV10:EI12)</f>
        <v>0</v>
      </c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2"/>
      <c r="EJ8" s="190">
        <f>SUM(EJ10:EW12)</f>
        <v>0</v>
      </c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2"/>
      <c r="EX8" s="193">
        <f>SUM(EX10:FK12)</f>
        <v>0</v>
      </c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</row>
    <row r="9" spans="1:167" ht="13.5" customHeight="1" hidden="1">
      <c r="A9" s="196"/>
      <c r="B9" s="197"/>
      <c r="C9" s="197"/>
      <c r="D9" s="197"/>
      <c r="E9" s="197"/>
      <c r="F9" s="198"/>
      <c r="G9" s="7"/>
      <c r="H9" s="199" t="s">
        <v>9</v>
      </c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200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202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4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7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9"/>
      <c r="DV9" s="187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9"/>
      <c r="EJ9" s="187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9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</row>
    <row r="10" spans="1:167" s="9" customFormat="1" ht="30.75" customHeight="1" hidden="1">
      <c r="A10" s="180"/>
      <c r="B10" s="181"/>
      <c r="C10" s="181"/>
      <c r="D10" s="181"/>
      <c r="E10" s="181"/>
      <c r="F10" s="182"/>
      <c r="G10" s="8"/>
      <c r="H10" s="183" t="s">
        <v>41</v>
      </c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4"/>
      <c r="AF10" s="195" t="s">
        <v>61</v>
      </c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 t="s">
        <v>62</v>
      </c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64" t="s">
        <v>6</v>
      </c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 t="s">
        <v>6</v>
      </c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5">
        <v>220556</v>
      </c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6">
        <v>31198</v>
      </c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8"/>
      <c r="DV10" s="166">
        <v>0</v>
      </c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8"/>
      <c r="EJ10" s="174">
        <v>0</v>
      </c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6"/>
      <c r="EX10" s="164">
        <v>0</v>
      </c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</row>
    <row r="11" spans="1:167" s="9" customFormat="1" ht="15" hidden="1">
      <c r="A11" s="180"/>
      <c r="B11" s="181"/>
      <c r="C11" s="181"/>
      <c r="D11" s="181"/>
      <c r="E11" s="181"/>
      <c r="F11" s="182"/>
      <c r="G11" s="8"/>
      <c r="H11" s="183" t="s">
        <v>40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185" t="s">
        <v>6</v>
      </c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 t="s">
        <v>6</v>
      </c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64" t="s">
        <v>6</v>
      </c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 t="s">
        <v>6</v>
      </c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 t="s">
        <v>6</v>
      </c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74" t="s">
        <v>90</v>
      </c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6"/>
      <c r="DV11" s="174" t="s">
        <v>90</v>
      </c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6"/>
      <c r="EJ11" s="174" t="s">
        <v>6</v>
      </c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6"/>
      <c r="EX11" s="164" t="s">
        <v>6</v>
      </c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</row>
    <row r="12" spans="1:167" s="9" customFormat="1" ht="30" customHeight="1" hidden="1">
      <c r="A12" s="216"/>
      <c r="B12" s="217"/>
      <c r="C12" s="217"/>
      <c r="D12" s="217"/>
      <c r="E12" s="217"/>
      <c r="F12" s="218"/>
      <c r="G12" s="10"/>
      <c r="H12" s="177" t="s">
        <v>39</v>
      </c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8"/>
      <c r="AF12" s="179" t="s">
        <v>6</v>
      </c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 t="s">
        <v>6</v>
      </c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0" t="s">
        <v>6</v>
      </c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 t="s">
        <v>6</v>
      </c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 t="s">
        <v>6</v>
      </c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1" t="s">
        <v>6</v>
      </c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3"/>
      <c r="DV12" s="171" t="s">
        <v>6</v>
      </c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3"/>
      <c r="EJ12" s="171" t="s">
        <v>6</v>
      </c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3"/>
      <c r="EX12" s="170" t="s">
        <v>6</v>
      </c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</row>
    <row r="13" spans="1:167" ht="33.75" customHeight="1" hidden="1">
      <c r="A13" s="208"/>
      <c r="B13" s="209"/>
      <c r="C13" s="209"/>
      <c r="D13" s="209"/>
      <c r="E13" s="209"/>
      <c r="F13" s="210"/>
      <c r="G13" s="5"/>
      <c r="H13" s="211" t="s">
        <v>82</v>
      </c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2"/>
      <c r="AF13" s="213" t="str">
        <f>AF15</f>
        <v>сентябрь 2011 год</v>
      </c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5"/>
      <c r="AS13" s="213" t="str">
        <f>AS15</f>
        <v>декабрь 2013 год</v>
      </c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5"/>
      <c r="BF13" s="205" t="s">
        <v>6</v>
      </c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7"/>
      <c r="BR13" s="205" t="s">
        <v>6</v>
      </c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7"/>
      <c r="CL13" s="193">
        <f>SUM(CL15:DG17)</f>
        <v>599354</v>
      </c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0">
        <f>SUM(DH15:DU17)</f>
        <v>154709</v>
      </c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2"/>
      <c r="DV13" s="190">
        <f>SUM(DV15:EI17)</f>
        <v>0</v>
      </c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2"/>
      <c r="EJ13" s="190">
        <f>SUM(EJ15:EW17)</f>
        <v>0</v>
      </c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2"/>
      <c r="EX13" s="193">
        <f>SUM(EX15:FK17)</f>
        <v>0</v>
      </c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</row>
    <row r="14" spans="1:167" ht="13.5" customHeight="1" hidden="1">
      <c r="A14" s="196"/>
      <c r="B14" s="197"/>
      <c r="C14" s="197"/>
      <c r="D14" s="197"/>
      <c r="E14" s="197"/>
      <c r="F14" s="198"/>
      <c r="G14" s="7"/>
      <c r="H14" s="199" t="s">
        <v>9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200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202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4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7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9"/>
      <c r="DV14" s="187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9"/>
      <c r="EJ14" s="187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9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</row>
    <row r="15" spans="1:167" s="9" customFormat="1" ht="28.5" customHeight="1" hidden="1">
      <c r="A15" s="180"/>
      <c r="B15" s="181"/>
      <c r="C15" s="181"/>
      <c r="D15" s="181"/>
      <c r="E15" s="181"/>
      <c r="F15" s="182"/>
      <c r="G15" s="8"/>
      <c r="H15" s="183" t="s">
        <v>41</v>
      </c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4"/>
      <c r="AF15" s="195" t="s">
        <v>84</v>
      </c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 t="s">
        <v>85</v>
      </c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64" t="s">
        <v>6</v>
      </c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 t="s">
        <v>6</v>
      </c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5">
        <f>444645+154709</f>
        <v>599354</v>
      </c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6">
        <v>154709</v>
      </c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8"/>
      <c r="DV15" s="166">
        <v>0</v>
      </c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8"/>
      <c r="EJ15" s="166">
        <v>0</v>
      </c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8"/>
      <c r="EX15" s="164">
        <v>0</v>
      </c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</row>
    <row r="16" spans="1:167" s="9" customFormat="1" ht="15" hidden="1">
      <c r="A16" s="180"/>
      <c r="B16" s="181"/>
      <c r="C16" s="181"/>
      <c r="D16" s="181"/>
      <c r="E16" s="181"/>
      <c r="F16" s="182"/>
      <c r="G16" s="8"/>
      <c r="H16" s="183" t="s">
        <v>40</v>
      </c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4"/>
      <c r="AF16" s="185" t="s">
        <v>6</v>
      </c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 t="s">
        <v>6</v>
      </c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64" t="s">
        <v>6</v>
      </c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 t="s">
        <v>6</v>
      </c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 t="s">
        <v>6</v>
      </c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74" t="s">
        <v>6</v>
      </c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6"/>
      <c r="DV16" s="174" t="s">
        <v>6</v>
      </c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6"/>
      <c r="EJ16" s="174" t="s">
        <v>6</v>
      </c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6"/>
      <c r="EX16" s="164" t="s">
        <v>6</v>
      </c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</row>
    <row r="17" spans="1:167" s="9" customFormat="1" ht="28.5" customHeight="1" hidden="1">
      <c r="A17" s="216"/>
      <c r="B17" s="217"/>
      <c r="C17" s="217"/>
      <c r="D17" s="217"/>
      <c r="E17" s="217"/>
      <c r="F17" s="218"/>
      <c r="G17" s="10"/>
      <c r="H17" s="177" t="s">
        <v>39</v>
      </c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8"/>
      <c r="AF17" s="179" t="s">
        <v>6</v>
      </c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 t="s">
        <v>6</v>
      </c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0" t="s">
        <v>6</v>
      </c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 t="s">
        <v>6</v>
      </c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 t="s">
        <v>6</v>
      </c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1" t="s">
        <v>6</v>
      </c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3"/>
      <c r="DV17" s="171" t="s">
        <v>6</v>
      </c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3"/>
      <c r="EJ17" s="171" t="s">
        <v>6</v>
      </c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3"/>
      <c r="EX17" s="170" t="s">
        <v>6</v>
      </c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</row>
    <row r="18" spans="1:167" ht="29.25" customHeight="1" hidden="1">
      <c r="A18" s="208"/>
      <c r="B18" s="209"/>
      <c r="C18" s="209"/>
      <c r="D18" s="209"/>
      <c r="E18" s="209"/>
      <c r="F18" s="210"/>
      <c r="G18" s="5"/>
      <c r="H18" s="211" t="s">
        <v>83</v>
      </c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2"/>
      <c r="AF18" s="213" t="str">
        <f>AF20</f>
        <v>июль         2011 год</v>
      </c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5"/>
      <c r="AS18" s="213" t="str">
        <f>AS20</f>
        <v>декабрь 2013 год</v>
      </c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5"/>
      <c r="BF18" s="205" t="s">
        <v>6</v>
      </c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7"/>
      <c r="BR18" s="205" t="s">
        <v>6</v>
      </c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7"/>
      <c r="CL18" s="193">
        <f>SUM(CL20:DG22)</f>
        <v>185422</v>
      </c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0">
        <f>SUM(DH20:DU22)</f>
        <v>118589</v>
      </c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2"/>
      <c r="DV18" s="190">
        <f>SUM(DV20:EI22)</f>
        <v>0</v>
      </c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2"/>
      <c r="EJ18" s="190">
        <f>SUM(EJ20:EW22)</f>
        <v>0</v>
      </c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2"/>
      <c r="EX18" s="193">
        <f>SUM(EX20:FK22)</f>
        <v>0</v>
      </c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</row>
    <row r="19" spans="1:167" ht="13.5" customHeight="1" hidden="1">
      <c r="A19" s="196"/>
      <c r="B19" s="197"/>
      <c r="C19" s="197"/>
      <c r="D19" s="197"/>
      <c r="E19" s="197"/>
      <c r="F19" s="198"/>
      <c r="G19" s="7"/>
      <c r="H19" s="199" t="s">
        <v>9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200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202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4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7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9"/>
      <c r="DV19" s="187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9"/>
      <c r="EJ19" s="187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9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</row>
    <row r="20" spans="1:180" s="9" customFormat="1" ht="28.5" customHeight="1" hidden="1">
      <c r="A20" s="180"/>
      <c r="B20" s="181"/>
      <c r="C20" s="181"/>
      <c r="D20" s="181"/>
      <c r="E20" s="181"/>
      <c r="F20" s="182"/>
      <c r="G20" s="8"/>
      <c r="H20" s="183" t="s">
        <v>41</v>
      </c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4"/>
      <c r="AF20" s="195" t="s">
        <v>87</v>
      </c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 t="s">
        <v>85</v>
      </c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64" t="s">
        <v>6</v>
      </c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 t="s">
        <v>6</v>
      </c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5">
        <f>66833+118589</f>
        <v>185422</v>
      </c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6">
        <v>118589</v>
      </c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8"/>
      <c r="DV20" s="166">
        <v>0</v>
      </c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8"/>
      <c r="EJ20" s="174">
        <v>0</v>
      </c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6"/>
      <c r="EX20" s="164">
        <v>0</v>
      </c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T20" s="39"/>
      <c r="FU20" s="39"/>
      <c r="FV20" s="39"/>
      <c r="FW20" s="39"/>
      <c r="FX20" s="39"/>
    </row>
    <row r="21" spans="1:180" s="9" customFormat="1" ht="15" hidden="1">
      <c r="A21" s="180"/>
      <c r="B21" s="181"/>
      <c r="C21" s="181"/>
      <c r="D21" s="181"/>
      <c r="E21" s="181"/>
      <c r="F21" s="182"/>
      <c r="G21" s="8"/>
      <c r="H21" s="183" t="s">
        <v>40</v>
      </c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4"/>
      <c r="AF21" s="185" t="s">
        <v>6</v>
      </c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 t="s">
        <v>6</v>
      </c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64" t="s">
        <v>6</v>
      </c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 t="s">
        <v>6</v>
      </c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74" t="s">
        <v>6</v>
      </c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6"/>
      <c r="DH21" s="174" t="s">
        <v>6</v>
      </c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6"/>
      <c r="DV21" s="174" t="s">
        <v>6</v>
      </c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6"/>
      <c r="EJ21" s="174" t="s">
        <v>6</v>
      </c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6"/>
      <c r="EX21" s="164" t="s">
        <v>6</v>
      </c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T21" s="40"/>
      <c r="FU21" s="41"/>
      <c r="FV21" s="39"/>
      <c r="FW21" s="39"/>
      <c r="FX21" s="39"/>
    </row>
    <row r="22" spans="1:180" s="9" customFormat="1" ht="28.5" customHeight="1" hidden="1">
      <c r="A22" s="216"/>
      <c r="B22" s="217"/>
      <c r="C22" s="217"/>
      <c r="D22" s="217"/>
      <c r="E22" s="217"/>
      <c r="F22" s="218"/>
      <c r="G22" s="10"/>
      <c r="H22" s="177" t="s">
        <v>39</v>
      </c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8"/>
      <c r="AF22" s="179" t="s">
        <v>6</v>
      </c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 t="s">
        <v>6</v>
      </c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0" t="s">
        <v>6</v>
      </c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 t="s">
        <v>6</v>
      </c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 t="s">
        <v>6</v>
      </c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1" t="s">
        <v>6</v>
      </c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3"/>
      <c r="DV22" s="171" t="s">
        <v>6</v>
      </c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3"/>
      <c r="EJ22" s="171" t="s">
        <v>6</v>
      </c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3"/>
      <c r="EX22" s="170" t="s">
        <v>6</v>
      </c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T22" s="39"/>
      <c r="FU22" s="39"/>
      <c r="FV22" s="39"/>
      <c r="FW22" s="39"/>
      <c r="FX22" s="39"/>
    </row>
    <row r="23" spans="1:167" ht="33.75" customHeight="1" hidden="1">
      <c r="A23" s="208"/>
      <c r="B23" s="209"/>
      <c r="C23" s="209"/>
      <c r="D23" s="209"/>
      <c r="E23" s="209"/>
      <c r="F23" s="210"/>
      <c r="G23" s="5"/>
      <c r="H23" s="211" t="s">
        <v>81</v>
      </c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2"/>
      <c r="AF23" s="213" t="str">
        <f>AF25</f>
        <v>июнь     2010 год</v>
      </c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5"/>
      <c r="AS23" s="213" t="str">
        <f>AS25</f>
        <v>декабрь 2013 год</v>
      </c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5"/>
      <c r="BF23" s="205" t="s">
        <v>6</v>
      </c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7"/>
      <c r="BR23" s="205" t="s">
        <v>6</v>
      </c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7"/>
      <c r="CL23" s="193">
        <f>SUM(CL25:DG27)</f>
        <v>537604</v>
      </c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0">
        <f>SUM(DH25:DU27)</f>
        <v>318351</v>
      </c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2"/>
      <c r="DV23" s="190">
        <f>SUM(DV25:EI27)</f>
        <v>0</v>
      </c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2"/>
      <c r="EJ23" s="190">
        <f>SUM(EJ25:EW27)</f>
        <v>0</v>
      </c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2"/>
      <c r="EX23" s="193">
        <f>SUM(EX25:FK27)</f>
        <v>0</v>
      </c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</row>
    <row r="24" spans="1:167" ht="13.5" customHeight="1" hidden="1">
      <c r="A24" s="196"/>
      <c r="B24" s="197"/>
      <c r="C24" s="197"/>
      <c r="D24" s="197"/>
      <c r="E24" s="197"/>
      <c r="F24" s="198"/>
      <c r="G24" s="7"/>
      <c r="H24" s="199" t="s">
        <v>9</v>
      </c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200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202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4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7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9"/>
      <c r="DV24" s="187"/>
      <c r="DW24" s="188"/>
      <c r="DX24" s="188"/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9"/>
      <c r="EJ24" s="187"/>
      <c r="EK24" s="188"/>
      <c r="EL24" s="188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9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</row>
    <row r="25" spans="1:167" s="9" customFormat="1" ht="30.75" customHeight="1" hidden="1">
      <c r="A25" s="180"/>
      <c r="B25" s="181"/>
      <c r="C25" s="181"/>
      <c r="D25" s="181"/>
      <c r="E25" s="181"/>
      <c r="F25" s="182"/>
      <c r="G25" s="8"/>
      <c r="H25" s="183" t="s">
        <v>41</v>
      </c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4"/>
      <c r="AF25" s="195" t="s">
        <v>75</v>
      </c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 t="s">
        <v>85</v>
      </c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64" t="s">
        <v>6</v>
      </c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 t="s">
        <v>6</v>
      </c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5">
        <f>90612+128641+318351</f>
        <v>537604</v>
      </c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6">
        <v>318351</v>
      </c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8"/>
      <c r="DV25" s="166">
        <v>0</v>
      </c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8"/>
      <c r="EJ25" s="174">
        <v>0</v>
      </c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6"/>
      <c r="EX25" s="164">
        <v>0</v>
      </c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</row>
    <row r="26" spans="1:167" s="9" customFormat="1" ht="15" hidden="1">
      <c r="A26" s="180"/>
      <c r="B26" s="181"/>
      <c r="C26" s="181"/>
      <c r="D26" s="181"/>
      <c r="E26" s="181"/>
      <c r="F26" s="182"/>
      <c r="G26" s="8"/>
      <c r="H26" s="183" t="s">
        <v>40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4"/>
      <c r="AF26" s="185" t="s">
        <v>6</v>
      </c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 t="s">
        <v>6</v>
      </c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64" t="s">
        <v>6</v>
      </c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 t="s">
        <v>6</v>
      </c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 t="s">
        <v>6</v>
      </c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74" t="s">
        <v>6</v>
      </c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6"/>
      <c r="DV26" s="174" t="s">
        <v>6</v>
      </c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6"/>
      <c r="EJ26" s="174" t="s">
        <v>6</v>
      </c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6"/>
      <c r="EX26" s="164" t="s">
        <v>6</v>
      </c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</row>
    <row r="27" spans="1:167" s="9" customFormat="1" ht="30" customHeight="1" hidden="1">
      <c r="A27" s="216"/>
      <c r="B27" s="217"/>
      <c r="C27" s="217"/>
      <c r="D27" s="217"/>
      <c r="E27" s="217"/>
      <c r="F27" s="218"/>
      <c r="G27" s="10"/>
      <c r="H27" s="177" t="s">
        <v>39</v>
      </c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8"/>
      <c r="AF27" s="179" t="s">
        <v>6</v>
      </c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 t="s">
        <v>6</v>
      </c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0" t="s">
        <v>6</v>
      </c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 t="s">
        <v>6</v>
      </c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 t="s">
        <v>6</v>
      </c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1" t="s">
        <v>6</v>
      </c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3"/>
      <c r="DV27" s="171" t="s">
        <v>6</v>
      </c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3"/>
      <c r="EJ27" s="171" t="s">
        <v>6</v>
      </c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3"/>
      <c r="EX27" s="170" t="s">
        <v>6</v>
      </c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</row>
    <row r="28" spans="1:167" ht="29.25" customHeight="1" hidden="1">
      <c r="A28" s="208"/>
      <c r="B28" s="209"/>
      <c r="C28" s="209"/>
      <c r="D28" s="209"/>
      <c r="E28" s="209"/>
      <c r="F28" s="210"/>
      <c r="G28" s="5"/>
      <c r="H28" s="211" t="s">
        <v>79</v>
      </c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2"/>
      <c r="AF28" s="213" t="str">
        <f>AF30</f>
        <v>ноябрь 2010 год</v>
      </c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5"/>
      <c r="AS28" s="213" t="str">
        <f>AS30</f>
        <v>март        2014 год</v>
      </c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5"/>
      <c r="BF28" s="205" t="s">
        <v>6</v>
      </c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7"/>
      <c r="BR28" s="205" t="s">
        <v>6</v>
      </c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7"/>
      <c r="CL28" s="193">
        <f>SUM(CL30:DG32)</f>
        <v>400000</v>
      </c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0">
        <f>SUM(DH30:DU32)</f>
        <v>94245</v>
      </c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2"/>
      <c r="DV28" s="190">
        <f>SUM(DV30:EI32)</f>
        <v>0</v>
      </c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2"/>
      <c r="EJ28" s="190">
        <f>SUM(EJ30:EW32)</f>
        <v>0</v>
      </c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2"/>
      <c r="EX28" s="193">
        <f>SUM(EX30:FK32)</f>
        <v>0</v>
      </c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</row>
    <row r="29" spans="1:167" ht="13.5" customHeight="1" hidden="1">
      <c r="A29" s="196"/>
      <c r="B29" s="197"/>
      <c r="C29" s="197"/>
      <c r="D29" s="197"/>
      <c r="E29" s="197"/>
      <c r="F29" s="198"/>
      <c r="G29" s="7"/>
      <c r="H29" s="199" t="s">
        <v>9</v>
      </c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200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202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4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7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9"/>
      <c r="DV29" s="187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9"/>
      <c r="EJ29" s="187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9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</row>
    <row r="30" spans="1:167" s="9" customFormat="1" ht="32.25" customHeight="1" hidden="1">
      <c r="A30" s="180"/>
      <c r="B30" s="181"/>
      <c r="C30" s="181"/>
      <c r="D30" s="181"/>
      <c r="E30" s="181"/>
      <c r="F30" s="182"/>
      <c r="G30" s="8"/>
      <c r="H30" s="183" t="s">
        <v>41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4"/>
      <c r="AF30" s="195" t="s">
        <v>65</v>
      </c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 t="s">
        <v>93</v>
      </c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64" t="s">
        <v>6</v>
      </c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 t="s">
        <v>6</v>
      </c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5">
        <v>400000</v>
      </c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6">
        <v>94245</v>
      </c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8"/>
      <c r="DV30" s="166">
        <v>0</v>
      </c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8"/>
      <c r="EJ30" s="174">
        <v>0</v>
      </c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6"/>
      <c r="EX30" s="164">
        <v>0</v>
      </c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</row>
    <row r="31" spans="1:167" s="9" customFormat="1" ht="15" hidden="1">
      <c r="A31" s="180"/>
      <c r="B31" s="181"/>
      <c r="C31" s="181"/>
      <c r="D31" s="181"/>
      <c r="E31" s="181"/>
      <c r="F31" s="182"/>
      <c r="G31" s="8"/>
      <c r="H31" s="183" t="s">
        <v>40</v>
      </c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4"/>
      <c r="AF31" s="185" t="s">
        <v>6</v>
      </c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 t="s">
        <v>6</v>
      </c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64" t="s">
        <v>6</v>
      </c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 t="s">
        <v>6</v>
      </c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 t="s">
        <v>6</v>
      </c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74" t="s">
        <v>6</v>
      </c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6"/>
      <c r="DV31" s="174" t="s">
        <v>6</v>
      </c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6"/>
      <c r="EJ31" s="174" t="s">
        <v>6</v>
      </c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6"/>
      <c r="EX31" s="164" t="s">
        <v>6</v>
      </c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</row>
    <row r="32" spans="1:167" s="9" customFormat="1" ht="28.5" customHeight="1" hidden="1">
      <c r="A32" s="216"/>
      <c r="B32" s="217"/>
      <c r="C32" s="217"/>
      <c r="D32" s="217"/>
      <c r="E32" s="217"/>
      <c r="F32" s="218"/>
      <c r="G32" s="10"/>
      <c r="H32" s="177" t="s">
        <v>39</v>
      </c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8"/>
      <c r="AF32" s="179" t="s">
        <v>6</v>
      </c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 t="s">
        <v>6</v>
      </c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0" t="s">
        <v>6</v>
      </c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 t="s">
        <v>6</v>
      </c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 t="s">
        <v>6</v>
      </c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1" t="s">
        <v>6</v>
      </c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3"/>
      <c r="DV32" s="171" t="s">
        <v>6</v>
      </c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3"/>
      <c r="EJ32" s="171" t="s">
        <v>6</v>
      </c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3"/>
      <c r="EX32" s="170" t="s">
        <v>6</v>
      </c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</row>
    <row r="33" spans="1:167" ht="33.75" customHeight="1" hidden="1">
      <c r="A33" s="208"/>
      <c r="B33" s="209"/>
      <c r="C33" s="209"/>
      <c r="D33" s="209"/>
      <c r="E33" s="209"/>
      <c r="F33" s="210"/>
      <c r="G33" s="5"/>
      <c r="H33" s="211" t="s">
        <v>94</v>
      </c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2"/>
      <c r="AF33" s="213" t="str">
        <f>AF35</f>
        <v>май          2012 год</v>
      </c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5"/>
      <c r="AS33" s="213" t="str">
        <f>AS35</f>
        <v>декабрь 2013 год</v>
      </c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5"/>
      <c r="BF33" s="205" t="s">
        <v>6</v>
      </c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7"/>
      <c r="BR33" s="205" t="s">
        <v>6</v>
      </c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7"/>
      <c r="CL33" s="193">
        <f>SUM(CL35:DG37)</f>
        <v>739127</v>
      </c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0">
        <f>SUM(DH35:DU37)</f>
        <v>739127</v>
      </c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2"/>
      <c r="DV33" s="190">
        <f>SUM(DV35:EI37)</f>
        <v>0</v>
      </c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2"/>
      <c r="EJ33" s="190">
        <f>SUM(EJ35:EW37)</f>
        <v>0</v>
      </c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2"/>
      <c r="EX33" s="193">
        <f>SUM(EX35:FK37)</f>
        <v>0</v>
      </c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</row>
    <row r="34" spans="1:167" ht="13.5" customHeight="1" hidden="1">
      <c r="A34" s="196"/>
      <c r="B34" s="197"/>
      <c r="C34" s="197"/>
      <c r="D34" s="197"/>
      <c r="E34" s="197"/>
      <c r="F34" s="198"/>
      <c r="G34" s="7"/>
      <c r="H34" s="199" t="s">
        <v>9</v>
      </c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200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202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4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7"/>
      <c r="DI34" s="188"/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9"/>
      <c r="DV34" s="187"/>
      <c r="DW34" s="188"/>
      <c r="DX34" s="188"/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9"/>
      <c r="EJ34" s="187"/>
      <c r="EK34" s="188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188"/>
      <c r="EW34" s="189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</row>
    <row r="35" spans="1:167" s="9" customFormat="1" ht="28.5" customHeight="1" hidden="1">
      <c r="A35" s="180"/>
      <c r="B35" s="181"/>
      <c r="C35" s="181"/>
      <c r="D35" s="181"/>
      <c r="E35" s="181"/>
      <c r="F35" s="182"/>
      <c r="G35" s="8"/>
      <c r="H35" s="183" t="s">
        <v>41</v>
      </c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4"/>
      <c r="AF35" s="195" t="s">
        <v>86</v>
      </c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 t="s">
        <v>85</v>
      </c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64" t="s">
        <v>6</v>
      </c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 t="s">
        <v>6</v>
      </c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5">
        <v>739127</v>
      </c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6">
        <v>739127</v>
      </c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8"/>
      <c r="DV35" s="166">
        <v>0</v>
      </c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8"/>
      <c r="EJ35" s="166">
        <v>0</v>
      </c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8"/>
      <c r="EX35" s="164">
        <v>0</v>
      </c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</row>
    <row r="36" spans="1:167" s="9" customFormat="1" ht="15" hidden="1">
      <c r="A36" s="180"/>
      <c r="B36" s="181"/>
      <c r="C36" s="181"/>
      <c r="D36" s="181"/>
      <c r="E36" s="181"/>
      <c r="F36" s="182"/>
      <c r="G36" s="8"/>
      <c r="H36" s="183" t="s">
        <v>40</v>
      </c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4"/>
      <c r="AF36" s="185" t="s">
        <v>6</v>
      </c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 t="s">
        <v>6</v>
      </c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64" t="s">
        <v>6</v>
      </c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 t="s">
        <v>6</v>
      </c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 t="s">
        <v>6</v>
      </c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74" t="s">
        <v>6</v>
      </c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6"/>
      <c r="DV36" s="174" t="s">
        <v>6</v>
      </c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  <c r="EI36" s="176"/>
      <c r="EJ36" s="174" t="s">
        <v>6</v>
      </c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/>
      <c r="EV36" s="175"/>
      <c r="EW36" s="176"/>
      <c r="EX36" s="164" t="s">
        <v>6</v>
      </c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</row>
    <row r="37" spans="1:167" s="9" customFormat="1" ht="28.5" customHeight="1" hidden="1">
      <c r="A37" s="216"/>
      <c r="B37" s="217"/>
      <c r="C37" s="217"/>
      <c r="D37" s="217"/>
      <c r="E37" s="217"/>
      <c r="F37" s="218"/>
      <c r="G37" s="10"/>
      <c r="H37" s="177" t="s">
        <v>39</v>
      </c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8"/>
      <c r="AF37" s="179" t="s">
        <v>6</v>
      </c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 t="s">
        <v>6</v>
      </c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0" t="s">
        <v>6</v>
      </c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 t="s">
        <v>6</v>
      </c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 t="s">
        <v>6</v>
      </c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1" t="s">
        <v>6</v>
      </c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3"/>
      <c r="DV37" s="171" t="s">
        <v>6</v>
      </c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3"/>
      <c r="EJ37" s="171" t="s">
        <v>6</v>
      </c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3"/>
      <c r="EX37" s="170" t="s">
        <v>6</v>
      </c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</row>
    <row r="38" spans="1:167" ht="29.25" customHeight="1">
      <c r="A38" s="208" t="s">
        <v>66</v>
      </c>
      <c r="B38" s="209"/>
      <c r="C38" s="209"/>
      <c r="D38" s="209"/>
      <c r="E38" s="209"/>
      <c r="F38" s="210"/>
      <c r="G38" s="5"/>
      <c r="H38" s="211" t="s">
        <v>138</v>
      </c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2"/>
      <c r="AF38" s="213" t="str">
        <f>AF40</f>
        <v>декабрь 2010 год</v>
      </c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5"/>
      <c r="AS38" s="213" t="str">
        <f>AS40</f>
        <v>июнь 2016 год</v>
      </c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5"/>
      <c r="BF38" s="205" t="s">
        <v>6</v>
      </c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7"/>
      <c r="BR38" s="205" t="s">
        <v>6</v>
      </c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7"/>
      <c r="CL38" s="193">
        <f>SUM(CL40:DG42)</f>
        <v>120000</v>
      </c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0">
        <f>SUM(DH40:DU42)</f>
        <v>50779</v>
      </c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2"/>
      <c r="DV38" s="190">
        <f>SUM(DV40:EI42)</f>
        <v>64856</v>
      </c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2"/>
      <c r="EJ38" s="190">
        <f>SUM(EJ40:EW42)</f>
        <v>0</v>
      </c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2"/>
      <c r="EX38" s="193">
        <f>SUM(EX40:FK42)</f>
        <v>0</v>
      </c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</row>
    <row r="39" spans="1:167" ht="13.5" customHeight="1">
      <c r="A39" s="196"/>
      <c r="B39" s="197"/>
      <c r="C39" s="197"/>
      <c r="D39" s="197"/>
      <c r="E39" s="197"/>
      <c r="F39" s="198"/>
      <c r="G39" s="7"/>
      <c r="H39" s="199" t="s">
        <v>9</v>
      </c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200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202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4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7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9"/>
      <c r="DV39" s="187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9"/>
      <c r="EJ39" s="187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9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</row>
    <row r="40" spans="1:167" s="9" customFormat="1" ht="30.75" customHeight="1">
      <c r="A40" s="180"/>
      <c r="B40" s="181"/>
      <c r="C40" s="181"/>
      <c r="D40" s="181"/>
      <c r="E40" s="181"/>
      <c r="F40" s="182"/>
      <c r="G40" s="8"/>
      <c r="H40" s="183" t="s">
        <v>41</v>
      </c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4"/>
      <c r="AF40" s="195" t="s">
        <v>139</v>
      </c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 t="s">
        <v>147</v>
      </c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64" t="s">
        <v>6</v>
      </c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 t="s">
        <v>6</v>
      </c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5">
        <v>120000</v>
      </c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6">
        <v>50779</v>
      </c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8"/>
      <c r="DV40" s="166">
        <v>64856</v>
      </c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8"/>
      <c r="EJ40" s="166">
        <v>0</v>
      </c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8"/>
      <c r="EX40" s="166">
        <v>0</v>
      </c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8"/>
    </row>
    <row r="41" spans="1:167" s="9" customFormat="1" ht="15">
      <c r="A41" s="180"/>
      <c r="B41" s="181"/>
      <c r="C41" s="181"/>
      <c r="D41" s="181"/>
      <c r="E41" s="181"/>
      <c r="F41" s="182"/>
      <c r="G41" s="8"/>
      <c r="H41" s="183" t="s">
        <v>40</v>
      </c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4"/>
      <c r="AF41" s="185" t="s">
        <v>6</v>
      </c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 t="s">
        <v>6</v>
      </c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64" t="s">
        <v>6</v>
      </c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 t="s">
        <v>6</v>
      </c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 t="s">
        <v>6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6" t="s">
        <v>6</v>
      </c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8"/>
      <c r="DV41" s="174" t="s">
        <v>6</v>
      </c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6"/>
      <c r="EJ41" s="174" t="s">
        <v>6</v>
      </c>
      <c r="EK41" s="175"/>
      <c r="EL41" s="175"/>
      <c r="EM41" s="175"/>
      <c r="EN41" s="175"/>
      <c r="EO41" s="175"/>
      <c r="EP41" s="175"/>
      <c r="EQ41" s="175"/>
      <c r="ER41" s="175"/>
      <c r="ES41" s="175"/>
      <c r="ET41" s="175"/>
      <c r="EU41" s="175"/>
      <c r="EV41" s="175"/>
      <c r="EW41" s="176"/>
      <c r="EX41" s="164" t="s">
        <v>6</v>
      </c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</row>
    <row r="42" spans="1:167" s="9" customFormat="1" ht="30" customHeight="1">
      <c r="A42" s="216"/>
      <c r="B42" s="217"/>
      <c r="C42" s="217"/>
      <c r="D42" s="217"/>
      <c r="E42" s="217"/>
      <c r="F42" s="218"/>
      <c r="G42" s="10"/>
      <c r="H42" s="177" t="s">
        <v>39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8"/>
      <c r="AF42" s="179" t="s">
        <v>6</v>
      </c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 t="s">
        <v>6</v>
      </c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0" t="s">
        <v>6</v>
      </c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 t="s">
        <v>6</v>
      </c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 t="s">
        <v>6</v>
      </c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1" t="s">
        <v>6</v>
      </c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3"/>
      <c r="DV42" s="171" t="s">
        <v>6</v>
      </c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3"/>
      <c r="EJ42" s="171" t="s">
        <v>6</v>
      </c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3"/>
      <c r="EX42" s="170" t="s">
        <v>6</v>
      </c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</row>
    <row r="43" spans="1:167" ht="29.25" customHeight="1">
      <c r="A43" s="208" t="s">
        <v>67</v>
      </c>
      <c r="B43" s="209"/>
      <c r="C43" s="209"/>
      <c r="D43" s="209"/>
      <c r="E43" s="209"/>
      <c r="F43" s="210"/>
      <c r="G43" s="5"/>
      <c r="H43" s="211" t="s">
        <v>140</v>
      </c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2"/>
      <c r="AF43" s="213" t="str">
        <f>AF45</f>
        <v>январь 2014 год</v>
      </c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5"/>
      <c r="AS43" s="213" t="str">
        <f>AS45</f>
        <v>декабрь 2015 год</v>
      </c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5"/>
      <c r="BF43" s="205" t="s">
        <v>6</v>
      </c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7"/>
      <c r="BR43" s="193">
        <v>4000</v>
      </c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3">
        <f>SUM(CL45:DG47)</f>
        <v>38327</v>
      </c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0">
        <f>SUM(DH45:DU47)</f>
        <v>29073</v>
      </c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2"/>
      <c r="DV43" s="190">
        <f>SUM(DV45:EI47)</f>
        <v>8700</v>
      </c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2"/>
      <c r="EJ43" s="190">
        <f>SUM(EJ45:EW47)</f>
        <v>0</v>
      </c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2"/>
      <c r="EX43" s="193">
        <f>SUM(EX45:FK47)</f>
        <v>0</v>
      </c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</row>
    <row r="44" spans="1:167" ht="13.5" customHeight="1">
      <c r="A44" s="196"/>
      <c r="B44" s="197"/>
      <c r="C44" s="197"/>
      <c r="D44" s="197"/>
      <c r="E44" s="197"/>
      <c r="F44" s="198"/>
      <c r="G44" s="7"/>
      <c r="H44" s="199" t="s">
        <v>9</v>
      </c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200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202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4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7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9"/>
      <c r="DV44" s="187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9"/>
      <c r="EJ44" s="187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9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</row>
    <row r="45" spans="1:167" s="9" customFormat="1" ht="30.75" customHeight="1">
      <c r="A45" s="180"/>
      <c r="B45" s="181"/>
      <c r="C45" s="181"/>
      <c r="D45" s="181"/>
      <c r="E45" s="181"/>
      <c r="F45" s="182"/>
      <c r="G45" s="8"/>
      <c r="H45" s="183" t="s">
        <v>41</v>
      </c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4"/>
      <c r="AF45" s="195" t="s">
        <v>149</v>
      </c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 t="s">
        <v>148</v>
      </c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64" t="s">
        <v>6</v>
      </c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 t="s">
        <v>6</v>
      </c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5">
        <f>DH45+DV45+554</f>
        <v>38327</v>
      </c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6">
        <f>1173+27900</f>
        <v>29073</v>
      </c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8"/>
      <c r="DV45" s="166">
        <f>1290+5210+2200</f>
        <v>8700</v>
      </c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8"/>
      <c r="EJ45" s="166">
        <v>0</v>
      </c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8"/>
      <c r="EX45" s="165">
        <v>0</v>
      </c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</row>
    <row r="46" spans="1:167" s="9" customFormat="1" ht="15">
      <c r="A46" s="180"/>
      <c r="B46" s="181"/>
      <c r="C46" s="181"/>
      <c r="D46" s="181"/>
      <c r="E46" s="181"/>
      <c r="F46" s="182"/>
      <c r="G46" s="8"/>
      <c r="H46" s="183" t="s">
        <v>40</v>
      </c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4"/>
      <c r="AF46" s="185" t="s">
        <v>6</v>
      </c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 t="s">
        <v>6</v>
      </c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64" t="s">
        <v>6</v>
      </c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 t="s">
        <v>6</v>
      </c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 t="s">
        <v>6</v>
      </c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6" t="s">
        <v>6</v>
      </c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8"/>
      <c r="DV46" s="174" t="s">
        <v>6</v>
      </c>
      <c r="DW46" s="175"/>
      <c r="DX46" s="175"/>
      <c r="DY46" s="175"/>
      <c r="DZ46" s="175"/>
      <c r="EA46" s="175"/>
      <c r="EB46" s="175"/>
      <c r="EC46" s="175"/>
      <c r="ED46" s="175"/>
      <c r="EE46" s="175"/>
      <c r="EF46" s="175"/>
      <c r="EG46" s="175"/>
      <c r="EH46" s="175"/>
      <c r="EI46" s="176"/>
      <c r="EJ46" s="174" t="s">
        <v>6</v>
      </c>
      <c r="EK46" s="175"/>
      <c r="EL46" s="175"/>
      <c r="EM46" s="175"/>
      <c r="EN46" s="175"/>
      <c r="EO46" s="175"/>
      <c r="EP46" s="175"/>
      <c r="EQ46" s="175"/>
      <c r="ER46" s="175"/>
      <c r="ES46" s="175"/>
      <c r="ET46" s="175"/>
      <c r="EU46" s="175"/>
      <c r="EV46" s="175"/>
      <c r="EW46" s="176"/>
      <c r="EX46" s="164" t="s">
        <v>6</v>
      </c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</row>
    <row r="47" spans="1:167" s="9" customFormat="1" ht="30" customHeight="1">
      <c r="A47" s="216"/>
      <c r="B47" s="217"/>
      <c r="C47" s="217"/>
      <c r="D47" s="217"/>
      <c r="E47" s="217"/>
      <c r="F47" s="218"/>
      <c r="G47" s="10"/>
      <c r="H47" s="177" t="s">
        <v>39</v>
      </c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8"/>
      <c r="AF47" s="179" t="s">
        <v>6</v>
      </c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 t="s">
        <v>6</v>
      </c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0" t="s">
        <v>6</v>
      </c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 t="s">
        <v>6</v>
      </c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 t="s">
        <v>6</v>
      </c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1" t="s">
        <v>6</v>
      </c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3"/>
      <c r="DV47" s="171" t="s">
        <v>6</v>
      </c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3"/>
      <c r="EJ47" s="171" t="s">
        <v>6</v>
      </c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3"/>
      <c r="EX47" s="170" t="s">
        <v>6</v>
      </c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</row>
    <row r="48" spans="1:167" ht="29.25" customHeight="1" hidden="1">
      <c r="A48" s="208"/>
      <c r="B48" s="209"/>
      <c r="C48" s="209"/>
      <c r="D48" s="209"/>
      <c r="E48" s="209"/>
      <c r="F48" s="210"/>
      <c r="G48" s="5"/>
      <c r="H48" s="211" t="s">
        <v>141</v>
      </c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2"/>
      <c r="AF48" s="213" t="str">
        <f>AF50</f>
        <v>январь 2014 год</v>
      </c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5"/>
      <c r="AS48" s="213" t="str">
        <f>AS50</f>
        <v>декабрь 2016 год</v>
      </c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5"/>
      <c r="BF48" s="205">
        <v>1</v>
      </c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7"/>
      <c r="BR48" s="241">
        <f>6700+12117.9-1000</f>
        <v>17817.9</v>
      </c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3"/>
      <c r="CL48" s="193">
        <f>SUM(CL50:DG52)</f>
        <v>13979</v>
      </c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0">
        <f>SUM(DH50:DU52)</f>
        <v>979</v>
      </c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2"/>
      <c r="DV48" s="190">
        <f>SUM(DV50:EI52)</f>
        <v>5000</v>
      </c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2"/>
      <c r="EJ48" s="190">
        <f>SUM(EJ50:EW52)</f>
        <v>8000</v>
      </c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2"/>
      <c r="EX48" s="193">
        <f>SUM(EX50:FK52)</f>
        <v>0</v>
      </c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</row>
    <row r="49" spans="1:167" ht="13.5" customHeight="1" hidden="1">
      <c r="A49" s="196"/>
      <c r="B49" s="197"/>
      <c r="C49" s="197"/>
      <c r="D49" s="197"/>
      <c r="E49" s="197"/>
      <c r="F49" s="198"/>
      <c r="G49" s="7"/>
      <c r="H49" s="199" t="s">
        <v>9</v>
      </c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200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202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4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7"/>
      <c r="DI49" s="188"/>
      <c r="DJ49" s="188"/>
      <c r="DK49" s="188"/>
      <c r="DL49" s="188"/>
      <c r="DM49" s="188"/>
      <c r="DN49" s="188"/>
      <c r="DO49" s="188"/>
      <c r="DP49" s="188"/>
      <c r="DQ49" s="188"/>
      <c r="DR49" s="188"/>
      <c r="DS49" s="188"/>
      <c r="DT49" s="188"/>
      <c r="DU49" s="189"/>
      <c r="DV49" s="187"/>
      <c r="DW49" s="188"/>
      <c r="DX49" s="188"/>
      <c r="DY49" s="188"/>
      <c r="DZ49" s="188"/>
      <c r="EA49" s="188"/>
      <c r="EB49" s="188"/>
      <c r="EC49" s="188"/>
      <c r="ED49" s="188"/>
      <c r="EE49" s="188"/>
      <c r="EF49" s="188"/>
      <c r="EG49" s="188"/>
      <c r="EH49" s="188"/>
      <c r="EI49" s="189"/>
      <c r="EJ49" s="187"/>
      <c r="EK49" s="188"/>
      <c r="EL49" s="188"/>
      <c r="EM49" s="188"/>
      <c r="EN49" s="188"/>
      <c r="EO49" s="188"/>
      <c r="EP49" s="188"/>
      <c r="EQ49" s="188"/>
      <c r="ER49" s="188"/>
      <c r="ES49" s="188"/>
      <c r="ET49" s="188"/>
      <c r="EU49" s="188"/>
      <c r="EV49" s="188"/>
      <c r="EW49" s="189"/>
      <c r="EX49" s="186"/>
      <c r="EY49" s="186"/>
      <c r="EZ49" s="186"/>
      <c r="FA49" s="186"/>
      <c r="FB49" s="186"/>
      <c r="FC49" s="186"/>
      <c r="FD49" s="186"/>
      <c r="FE49" s="186"/>
      <c r="FF49" s="186"/>
      <c r="FG49" s="186"/>
      <c r="FH49" s="186"/>
      <c r="FI49" s="186"/>
      <c r="FJ49" s="186"/>
      <c r="FK49" s="186"/>
    </row>
    <row r="50" spans="1:167" s="9" customFormat="1" ht="30.75" customHeight="1" hidden="1">
      <c r="A50" s="180"/>
      <c r="B50" s="181"/>
      <c r="C50" s="181"/>
      <c r="D50" s="181"/>
      <c r="E50" s="181"/>
      <c r="F50" s="182"/>
      <c r="G50" s="8"/>
      <c r="H50" s="183" t="s">
        <v>41</v>
      </c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4"/>
      <c r="AF50" s="195" t="s">
        <v>149</v>
      </c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 t="s">
        <v>150</v>
      </c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64" t="s">
        <v>6</v>
      </c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 t="s">
        <v>6</v>
      </c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5">
        <f>DH50+DV50+EJ50</f>
        <v>13979</v>
      </c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6">
        <v>979</v>
      </c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8"/>
      <c r="DV50" s="166">
        <v>5000</v>
      </c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8"/>
      <c r="EJ50" s="166">
        <v>8000</v>
      </c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8"/>
      <c r="EX50" s="165">
        <v>0</v>
      </c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</row>
    <row r="51" spans="1:167" s="9" customFormat="1" ht="15" hidden="1">
      <c r="A51" s="180"/>
      <c r="B51" s="181"/>
      <c r="C51" s="181"/>
      <c r="D51" s="181"/>
      <c r="E51" s="181"/>
      <c r="F51" s="182"/>
      <c r="G51" s="8"/>
      <c r="H51" s="183" t="s">
        <v>40</v>
      </c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4"/>
      <c r="AF51" s="185" t="s">
        <v>6</v>
      </c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 t="s">
        <v>6</v>
      </c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64" t="s">
        <v>6</v>
      </c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 t="s">
        <v>6</v>
      </c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 t="s">
        <v>6</v>
      </c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6" t="s">
        <v>6</v>
      </c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8"/>
      <c r="DV51" s="174" t="s">
        <v>6</v>
      </c>
      <c r="DW51" s="175"/>
      <c r="DX51" s="175"/>
      <c r="DY51" s="175"/>
      <c r="DZ51" s="175"/>
      <c r="EA51" s="175"/>
      <c r="EB51" s="175"/>
      <c r="EC51" s="175"/>
      <c r="ED51" s="175"/>
      <c r="EE51" s="175"/>
      <c r="EF51" s="175"/>
      <c r="EG51" s="175"/>
      <c r="EH51" s="175"/>
      <c r="EI51" s="176"/>
      <c r="EJ51" s="174" t="s">
        <v>6</v>
      </c>
      <c r="EK51" s="175"/>
      <c r="EL51" s="175"/>
      <c r="EM51" s="175"/>
      <c r="EN51" s="175"/>
      <c r="EO51" s="175"/>
      <c r="EP51" s="175"/>
      <c r="EQ51" s="175"/>
      <c r="ER51" s="175"/>
      <c r="ES51" s="175"/>
      <c r="ET51" s="175"/>
      <c r="EU51" s="175"/>
      <c r="EV51" s="175"/>
      <c r="EW51" s="176"/>
      <c r="EX51" s="164" t="s">
        <v>6</v>
      </c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</row>
    <row r="52" spans="1:167" s="9" customFormat="1" ht="30" customHeight="1" hidden="1">
      <c r="A52" s="216"/>
      <c r="B52" s="217"/>
      <c r="C52" s="217"/>
      <c r="D52" s="217"/>
      <c r="E52" s="217"/>
      <c r="F52" s="218"/>
      <c r="G52" s="10"/>
      <c r="H52" s="177" t="s">
        <v>39</v>
      </c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8"/>
      <c r="AF52" s="179" t="s">
        <v>6</v>
      </c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 t="s">
        <v>6</v>
      </c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0" t="s">
        <v>6</v>
      </c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 t="s">
        <v>6</v>
      </c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 t="s">
        <v>6</v>
      </c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1" t="s">
        <v>6</v>
      </c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3"/>
      <c r="DV52" s="171" t="s">
        <v>6</v>
      </c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3"/>
      <c r="EJ52" s="171" t="s">
        <v>6</v>
      </c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3"/>
      <c r="EX52" s="170" t="s">
        <v>6</v>
      </c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</row>
    <row r="53" spans="1:167" ht="29.25" customHeight="1" hidden="1">
      <c r="A53" s="208"/>
      <c r="B53" s="209"/>
      <c r="C53" s="209"/>
      <c r="D53" s="209"/>
      <c r="E53" s="209"/>
      <c r="F53" s="210"/>
      <c r="G53" s="5"/>
      <c r="H53" s="211" t="s">
        <v>142</v>
      </c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2"/>
      <c r="AF53" s="213" t="str">
        <f>AF55</f>
        <v>январь 2014 год</v>
      </c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5"/>
      <c r="AS53" s="213" t="str">
        <f>AS55</f>
        <v>декабрь 2015 год</v>
      </c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5"/>
      <c r="BF53" s="205" t="s">
        <v>6</v>
      </c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7"/>
      <c r="BR53" s="205" t="s">
        <v>6</v>
      </c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7"/>
      <c r="CL53" s="193">
        <f>SUM(CL55:DG57)</f>
        <v>21000</v>
      </c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0">
        <f>SUM(DH55:DU57)</f>
        <v>5460</v>
      </c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2"/>
      <c r="DV53" s="190">
        <f>SUM(DV55:EI57)</f>
        <v>15540</v>
      </c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2"/>
      <c r="EJ53" s="190">
        <f>SUM(EJ55:EW57)</f>
        <v>0</v>
      </c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2"/>
      <c r="EX53" s="193">
        <f>SUM(EX55:FK57)</f>
        <v>0</v>
      </c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</row>
    <row r="54" spans="1:167" ht="13.5" customHeight="1" hidden="1">
      <c r="A54" s="196"/>
      <c r="B54" s="197"/>
      <c r="C54" s="197"/>
      <c r="D54" s="197"/>
      <c r="E54" s="197"/>
      <c r="F54" s="198"/>
      <c r="G54" s="7"/>
      <c r="H54" s="199" t="s">
        <v>9</v>
      </c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200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202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4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7"/>
      <c r="DI54" s="188"/>
      <c r="DJ54" s="188"/>
      <c r="DK54" s="188"/>
      <c r="DL54" s="188"/>
      <c r="DM54" s="188"/>
      <c r="DN54" s="188"/>
      <c r="DO54" s="188"/>
      <c r="DP54" s="188"/>
      <c r="DQ54" s="188"/>
      <c r="DR54" s="188"/>
      <c r="DS54" s="188"/>
      <c r="DT54" s="188"/>
      <c r="DU54" s="189"/>
      <c r="DV54" s="187"/>
      <c r="DW54" s="188"/>
      <c r="DX54" s="188"/>
      <c r="DY54" s="188"/>
      <c r="DZ54" s="188"/>
      <c r="EA54" s="188"/>
      <c r="EB54" s="188"/>
      <c r="EC54" s="188"/>
      <c r="ED54" s="188"/>
      <c r="EE54" s="188"/>
      <c r="EF54" s="188"/>
      <c r="EG54" s="188"/>
      <c r="EH54" s="188"/>
      <c r="EI54" s="189"/>
      <c r="EJ54" s="187"/>
      <c r="EK54" s="188"/>
      <c r="EL54" s="188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9"/>
      <c r="EX54" s="186"/>
      <c r="EY54" s="186"/>
      <c r="EZ54" s="186"/>
      <c r="FA54" s="186"/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</row>
    <row r="55" spans="1:167" s="9" customFormat="1" ht="30.75" customHeight="1" hidden="1">
      <c r="A55" s="180"/>
      <c r="B55" s="181"/>
      <c r="C55" s="181"/>
      <c r="D55" s="181"/>
      <c r="E55" s="181"/>
      <c r="F55" s="182"/>
      <c r="G55" s="8"/>
      <c r="H55" s="183" t="s">
        <v>41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4"/>
      <c r="AF55" s="195" t="s">
        <v>149</v>
      </c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 t="s">
        <v>148</v>
      </c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64" t="s">
        <v>6</v>
      </c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 t="s">
        <v>6</v>
      </c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5">
        <f>DH55+DV55</f>
        <v>21000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6">
        <v>5460</v>
      </c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8"/>
      <c r="DV55" s="166">
        <v>15540</v>
      </c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8"/>
      <c r="EJ55" s="166">
        <v>0</v>
      </c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8"/>
      <c r="EX55" s="165">
        <v>0</v>
      </c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</row>
    <row r="56" spans="1:167" s="9" customFormat="1" ht="15" hidden="1">
      <c r="A56" s="180"/>
      <c r="B56" s="181"/>
      <c r="C56" s="181"/>
      <c r="D56" s="181"/>
      <c r="E56" s="181"/>
      <c r="F56" s="182"/>
      <c r="G56" s="8"/>
      <c r="H56" s="183" t="s">
        <v>40</v>
      </c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4"/>
      <c r="AF56" s="185" t="s">
        <v>6</v>
      </c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 t="s">
        <v>6</v>
      </c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64" t="s">
        <v>6</v>
      </c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 t="s">
        <v>6</v>
      </c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 t="s">
        <v>6</v>
      </c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6" t="s">
        <v>6</v>
      </c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8"/>
      <c r="DV56" s="174" t="s">
        <v>6</v>
      </c>
      <c r="DW56" s="175"/>
      <c r="DX56" s="175"/>
      <c r="DY56" s="175"/>
      <c r="DZ56" s="175"/>
      <c r="EA56" s="175"/>
      <c r="EB56" s="175"/>
      <c r="EC56" s="175"/>
      <c r="ED56" s="175"/>
      <c r="EE56" s="175"/>
      <c r="EF56" s="175"/>
      <c r="EG56" s="175"/>
      <c r="EH56" s="175"/>
      <c r="EI56" s="176"/>
      <c r="EJ56" s="174" t="s">
        <v>6</v>
      </c>
      <c r="EK56" s="175"/>
      <c r="EL56" s="175"/>
      <c r="EM56" s="175"/>
      <c r="EN56" s="175"/>
      <c r="EO56" s="175"/>
      <c r="EP56" s="175"/>
      <c r="EQ56" s="175"/>
      <c r="ER56" s="175"/>
      <c r="ES56" s="175"/>
      <c r="ET56" s="175"/>
      <c r="EU56" s="175"/>
      <c r="EV56" s="175"/>
      <c r="EW56" s="176"/>
      <c r="EX56" s="164" t="s">
        <v>6</v>
      </c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</row>
    <row r="57" spans="1:167" s="9" customFormat="1" ht="30" customHeight="1" hidden="1">
      <c r="A57" s="216"/>
      <c r="B57" s="217"/>
      <c r="C57" s="217"/>
      <c r="D57" s="217"/>
      <c r="E57" s="217"/>
      <c r="F57" s="218"/>
      <c r="G57" s="10"/>
      <c r="H57" s="177" t="s">
        <v>39</v>
      </c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8"/>
      <c r="AF57" s="179" t="s">
        <v>6</v>
      </c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 t="s">
        <v>6</v>
      </c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0" t="s">
        <v>6</v>
      </c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 t="s">
        <v>6</v>
      </c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 t="s">
        <v>6</v>
      </c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1" t="s">
        <v>6</v>
      </c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3"/>
      <c r="DV57" s="171" t="s">
        <v>6</v>
      </c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  <c r="EG57" s="172"/>
      <c r="EH57" s="172"/>
      <c r="EI57" s="173"/>
      <c r="EJ57" s="171" t="s">
        <v>6</v>
      </c>
      <c r="EK57" s="172"/>
      <c r="EL57" s="172"/>
      <c r="EM57" s="172"/>
      <c r="EN57" s="172"/>
      <c r="EO57" s="172"/>
      <c r="EP57" s="172"/>
      <c r="EQ57" s="172"/>
      <c r="ER57" s="172"/>
      <c r="ES57" s="172"/>
      <c r="ET57" s="172"/>
      <c r="EU57" s="172"/>
      <c r="EV57" s="172"/>
      <c r="EW57" s="173"/>
      <c r="EX57" s="170" t="s">
        <v>6</v>
      </c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</row>
    <row r="58" spans="1:167" ht="42.75" customHeight="1" hidden="1">
      <c r="A58" s="208"/>
      <c r="B58" s="209"/>
      <c r="C58" s="209"/>
      <c r="D58" s="209"/>
      <c r="E58" s="209"/>
      <c r="F58" s="210"/>
      <c r="G58" s="5"/>
      <c r="H58" s="211" t="s">
        <v>143</v>
      </c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2"/>
      <c r="AF58" s="213" t="str">
        <f>AF60</f>
        <v>январь 2014 год</v>
      </c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5"/>
      <c r="AS58" s="213" t="str">
        <f>AS60</f>
        <v>декабрь 2016 год</v>
      </c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5"/>
      <c r="BF58" s="205" t="s">
        <v>6</v>
      </c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7"/>
      <c r="BR58" s="205">
        <v>11621</v>
      </c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7"/>
      <c r="CL58" s="193">
        <f>SUM(CL60:DG62)</f>
        <v>50254</v>
      </c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0">
        <f>SUM(DH60:DU62)</f>
        <v>6893</v>
      </c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2"/>
      <c r="DV58" s="190">
        <f>SUM(DV60:EI62)</f>
        <v>18507</v>
      </c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2"/>
      <c r="EJ58" s="190">
        <f>SUM(EJ60:EW62)</f>
        <v>24600</v>
      </c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191"/>
      <c r="EW58" s="192"/>
      <c r="EX58" s="193">
        <f>SUM(EX60:FK62)</f>
        <v>0</v>
      </c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</row>
    <row r="59" spans="1:167" ht="13.5" customHeight="1" hidden="1">
      <c r="A59" s="196"/>
      <c r="B59" s="197"/>
      <c r="C59" s="197"/>
      <c r="D59" s="197"/>
      <c r="E59" s="197"/>
      <c r="F59" s="198"/>
      <c r="G59" s="7"/>
      <c r="H59" s="199" t="s">
        <v>9</v>
      </c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200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202"/>
      <c r="BS59" s="203"/>
      <c r="BT59" s="203"/>
      <c r="BU59" s="203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4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7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9"/>
      <c r="DV59" s="187"/>
      <c r="DW59" s="188"/>
      <c r="DX59" s="188"/>
      <c r="DY59" s="188"/>
      <c r="DZ59" s="188"/>
      <c r="EA59" s="188"/>
      <c r="EB59" s="188"/>
      <c r="EC59" s="188"/>
      <c r="ED59" s="188"/>
      <c r="EE59" s="188"/>
      <c r="EF59" s="188"/>
      <c r="EG59" s="188"/>
      <c r="EH59" s="188"/>
      <c r="EI59" s="189"/>
      <c r="EJ59" s="187"/>
      <c r="EK59" s="188"/>
      <c r="EL59" s="188"/>
      <c r="EM59" s="188"/>
      <c r="EN59" s="188"/>
      <c r="EO59" s="188"/>
      <c r="EP59" s="188"/>
      <c r="EQ59" s="188"/>
      <c r="ER59" s="188"/>
      <c r="ES59" s="188"/>
      <c r="ET59" s="188"/>
      <c r="EU59" s="188"/>
      <c r="EV59" s="188"/>
      <c r="EW59" s="189"/>
      <c r="EX59" s="186"/>
      <c r="EY59" s="186"/>
      <c r="EZ59" s="186"/>
      <c r="FA59" s="186"/>
      <c r="FB59" s="186"/>
      <c r="FC59" s="186"/>
      <c r="FD59" s="186"/>
      <c r="FE59" s="186"/>
      <c r="FF59" s="186"/>
      <c r="FG59" s="186"/>
      <c r="FH59" s="186"/>
      <c r="FI59" s="186"/>
      <c r="FJ59" s="186"/>
      <c r="FK59" s="186"/>
    </row>
    <row r="60" spans="1:167" s="9" customFormat="1" ht="30.75" customHeight="1" hidden="1">
      <c r="A60" s="180"/>
      <c r="B60" s="181"/>
      <c r="C60" s="181"/>
      <c r="D60" s="181"/>
      <c r="E60" s="181"/>
      <c r="F60" s="182"/>
      <c r="G60" s="8"/>
      <c r="H60" s="183" t="s">
        <v>41</v>
      </c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4"/>
      <c r="AF60" s="195" t="s">
        <v>149</v>
      </c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 t="s">
        <v>150</v>
      </c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64" t="s">
        <v>6</v>
      </c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 t="s">
        <v>6</v>
      </c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5">
        <f>DH60+DV60+EJ60+254</f>
        <v>50254</v>
      </c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6">
        <v>6893</v>
      </c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8"/>
      <c r="DV60" s="166">
        <v>18507</v>
      </c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8"/>
      <c r="EJ60" s="166">
        <v>24600</v>
      </c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8"/>
      <c r="EX60" s="165">
        <v>0</v>
      </c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</row>
    <row r="61" spans="1:167" s="9" customFormat="1" ht="15" hidden="1">
      <c r="A61" s="180"/>
      <c r="B61" s="181"/>
      <c r="C61" s="181"/>
      <c r="D61" s="181"/>
      <c r="E61" s="181"/>
      <c r="F61" s="182"/>
      <c r="G61" s="8"/>
      <c r="H61" s="183" t="s">
        <v>40</v>
      </c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4"/>
      <c r="AF61" s="185" t="s">
        <v>6</v>
      </c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 t="s">
        <v>6</v>
      </c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64" t="s">
        <v>6</v>
      </c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 t="s">
        <v>6</v>
      </c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 t="s">
        <v>6</v>
      </c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6" t="s">
        <v>6</v>
      </c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8"/>
      <c r="DV61" s="174" t="s">
        <v>6</v>
      </c>
      <c r="DW61" s="175"/>
      <c r="DX61" s="175"/>
      <c r="DY61" s="175"/>
      <c r="DZ61" s="175"/>
      <c r="EA61" s="175"/>
      <c r="EB61" s="175"/>
      <c r="EC61" s="175"/>
      <c r="ED61" s="175"/>
      <c r="EE61" s="175"/>
      <c r="EF61" s="175"/>
      <c r="EG61" s="175"/>
      <c r="EH61" s="175"/>
      <c r="EI61" s="176"/>
      <c r="EJ61" s="174" t="s">
        <v>6</v>
      </c>
      <c r="EK61" s="175"/>
      <c r="EL61" s="175"/>
      <c r="EM61" s="175"/>
      <c r="EN61" s="175"/>
      <c r="EO61" s="175"/>
      <c r="EP61" s="175"/>
      <c r="EQ61" s="175"/>
      <c r="ER61" s="175"/>
      <c r="ES61" s="175"/>
      <c r="ET61" s="175"/>
      <c r="EU61" s="175"/>
      <c r="EV61" s="175"/>
      <c r="EW61" s="176"/>
      <c r="EX61" s="164" t="s">
        <v>6</v>
      </c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</row>
    <row r="62" spans="1:167" s="9" customFormat="1" ht="30" customHeight="1" hidden="1">
      <c r="A62" s="216"/>
      <c r="B62" s="217"/>
      <c r="C62" s="217"/>
      <c r="D62" s="217"/>
      <c r="E62" s="217"/>
      <c r="F62" s="218"/>
      <c r="G62" s="10"/>
      <c r="H62" s="177" t="s">
        <v>39</v>
      </c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8"/>
      <c r="AF62" s="179" t="s">
        <v>6</v>
      </c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 t="s">
        <v>6</v>
      </c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0" t="s">
        <v>6</v>
      </c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 t="s">
        <v>6</v>
      </c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 t="s">
        <v>6</v>
      </c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1" t="s">
        <v>6</v>
      </c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3"/>
      <c r="DV62" s="171" t="s">
        <v>6</v>
      </c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3"/>
      <c r="EJ62" s="171" t="s">
        <v>6</v>
      </c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3"/>
      <c r="EX62" s="170" t="s">
        <v>6</v>
      </c>
      <c r="EY62" s="170"/>
      <c r="EZ62" s="170"/>
      <c r="FA62" s="170"/>
      <c r="FB62" s="170"/>
      <c r="FC62" s="170"/>
      <c r="FD62" s="170"/>
      <c r="FE62" s="170"/>
      <c r="FF62" s="170"/>
      <c r="FG62" s="170"/>
      <c r="FH62" s="170"/>
      <c r="FI62" s="170"/>
      <c r="FJ62" s="170"/>
      <c r="FK62" s="170"/>
    </row>
    <row r="63" spans="1:167" ht="29.25" customHeight="1">
      <c r="A63" s="208" t="s">
        <v>68</v>
      </c>
      <c r="B63" s="209"/>
      <c r="C63" s="209"/>
      <c r="D63" s="209"/>
      <c r="E63" s="209"/>
      <c r="F63" s="210"/>
      <c r="G63" s="5"/>
      <c r="H63" s="211" t="s">
        <v>144</v>
      </c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2"/>
      <c r="AF63" s="213" t="str">
        <f>AF65</f>
        <v>январь 2014 год</v>
      </c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5"/>
      <c r="AS63" s="213" t="str">
        <f>AS65</f>
        <v>декабрь 2016 год</v>
      </c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5"/>
      <c r="BF63" s="205" t="s">
        <v>6</v>
      </c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7"/>
      <c r="BR63" s="205" t="s">
        <v>6</v>
      </c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7"/>
      <c r="CL63" s="193">
        <f>SUM(CL65:DG67)</f>
        <v>71224</v>
      </c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194"/>
      <c r="CZ63" s="194"/>
      <c r="DA63" s="194"/>
      <c r="DB63" s="194"/>
      <c r="DC63" s="194"/>
      <c r="DD63" s="194"/>
      <c r="DE63" s="194"/>
      <c r="DF63" s="194"/>
      <c r="DG63" s="194"/>
      <c r="DH63" s="190">
        <f>SUM(DH65:DU67)</f>
        <v>9124</v>
      </c>
      <c r="DI63" s="191"/>
      <c r="DJ63" s="191"/>
      <c r="DK63" s="191"/>
      <c r="DL63" s="191"/>
      <c r="DM63" s="191"/>
      <c r="DN63" s="191"/>
      <c r="DO63" s="191"/>
      <c r="DP63" s="191"/>
      <c r="DQ63" s="191"/>
      <c r="DR63" s="191"/>
      <c r="DS63" s="191"/>
      <c r="DT63" s="191"/>
      <c r="DU63" s="192"/>
      <c r="DV63" s="190">
        <f>SUM(DV65:EI67)</f>
        <v>15065</v>
      </c>
      <c r="DW63" s="191"/>
      <c r="DX63" s="191"/>
      <c r="DY63" s="191"/>
      <c r="DZ63" s="191"/>
      <c r="EA63" s="191"/>
      <c r="EB63" s="191"/>
      <c r="EC63" s="191"/>
      <c r="ED63" s="191"/>
      <c r="EE63" s="191"/>
      <c r="EF63" s="191"/>
      <c r="EG63" s="191"/>
      <c r="EH63" s="191"/>
      <c r="EI63" s="192"/>
      <c r="EJ63" s="190">
        <f>SUM(EJ65:EW67)</f>
        <v>47035</v>
      </c>
      <c r="EK63" s="191"/>
      <c r="EL63" s="191"/>
      <c r="EM63" s="191"/>
      <c r="EN63" s="191"/>
      <c r="EO63" s="191"/>
      <c r="EP63" s="191"/>
      <c r="EQ63" s="191"/>
      <c r="ER63" s="191"/>
      <c r="ES63" s="191"/>
      <c r="ET63" s="191"/>
      <c r="EU63" s="191"/>
      <c r="EV63" s="191"/>
      <c r="EW63" s="192"/>
      <c r="EX63" s="193">
        <f>SUM(EX65:FK67)</f>
        <v>0</v>
      </c>
      <c r="EY63" s="194"/>
      <c r="EZ63" s="194"/>
      <c r="FA63" s="194"/>
      <c r="FB63" s="194"/>
      <c r="FC63" s="194"/>
      <c r="FD63" s="194"/>
      <c r="FE63" s="194"/>
      <c r="FF63" s="194"/>
      <c r="FG63" s="194"/>
      <c r="FH63" s="194"/>
      <c r="FI63" s="194"/>
      <c r="FJ63" s="194"/>
      <c r="FK63" s="194"/>
    </row>
    <row r="64" spans="1:167" ht="13.5" customHeight="1">
      <c r="A64" s="196"/>
      <c r="B64" s="197"/>
      <c r="C64" s="197"/>
      <c r="D64" s="197"/>
      <c r="E64" s="197"/>
      <c r="F64" s="198"/>
      <c r="G64" s="7"/>
      <c r="H64" s="199" t="s">
        <v>9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200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202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4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7"/>
      <c r="DI64" s="188"/>
      <c r="DJ64" s="188"/>
      <c r="DK64" s="188"/>
      <c r="DL64" s="188"/>
      <c r="DM64" s="188"/>
      <c r="DN64" s="188"/>
      <c r="DO64" s="188"/>
      <c r="DP64" s="188"/>
      <c r="DQ64" s="188"/>
      <c r="DR64" s="188"/>
      <c r="DS64" s="188"/>
      <c r="DT64" s="188"/>
      <c r="DU64" s="189"/>
      <c r="DV64" s="187"/>
      <c r="DW64" s="188"/>
      <c r="DX64" s="188"/>
      <c r="DY64" s="188"/>
      <c r="DZ64" s="188"/>
      <c r="EA64" s="188"/>
      <c r="EB64" s="188"/>
      <c r="EC64" s="188"/>
      <c r="ED64" s="188"/>
      <c r="EE64" s="188"/>
      <c r="EF64" s="188"/>
      <c r="EG64" s="188"/>
      <c r="EH64" s="188"/>
      <c r="EI64" s="189"/>
      <c r="EJ64" s="187"/>
      <c r="EK64" s="188"/>
      <c r="EL64" s="188"/>
      <c r="EM64" s="188"/>
      <c r="EN64" s="188"/>
      <c r="EO64" s="188"/>
      <c r="EP64" s="188"/>
      <c r="EQ64" s="188"/>
      <c r="ER64" s="188"/>
      <c r="ES64" s="188"/>
      <c r="ET64" s="188"/>
      <c r="EU64" s="188"/>
      <c r="EV64" s="188"/>
      <c r="EW64" s="189"/>
      <c r="EX64" s="186"/>
      <c r="EY64" s="186"/>
      <c r="EZ64" s="186"/>
      <c r="FA64" s="186"/>
      <c r="FB64" s="186"/>
      <c r="FC64" s="186"/>
      <c r="FD64" s="186"/>
      <c r="FE64" s="186"/>
      <c r="FF64" s="186"/>
      <c r="FG64" s="186"/>
      <c r="FH64" s="186"/>
      <c r="FI64" s="186"/>
      <c r="FJ64" s="186"/>
      <c r="FK64" s="186"/>
    </row>
    <row r="65" spans="1:167" s="9" customFormat="1" ht="30.75" customHeight="1">
      <c r="A65" s="180"/>
      <c r="B65" s="181"/>
      <c r="C65" s="181"/>
      <c r="D65" s="181"/>
      <c r="E65" s="181"/>
      <c r="F65" s="182"/>
      <c r="G65" s="8"/>
      <c r="H65" s="183" t="s">
        <v>41</v>
      </c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4"/>
      <c r="AF65" s="195" t="s">
        <v>149</v>
      </c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 t="s">
        <v>150</v>
      </c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64" t="s">
        <v>6</v>
      </c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 t="s">
        <v>6</v>
      </c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5">
        <f>DH65+DV65+EJ65</f>
        <v>71224</v>
      </c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6">
        <v>9124</v>
      </c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8"/>
      <c r="DV65" s="166">
        <v>15065</v>
      </c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8"/>
      <c r="EJ65" s="174">
        <v>47035</v>
      </c>
      <c r="EK65" s="175"/>
      <c r="EL65" s="175"/>
      <c r="EM65" s="175"/>
      <c r="EN65" s="175"/>
      <c r="EO65" s="175"/>
      <c r="EP65" s="175"/>
      <c r="EQ65" s="175"/>
      <c r="ER65" s="175"/>
      <c r="ES65" s="175"/>
      <c r="ET65" s="175"/>
      <c r="EU65" s="175"/>
      <c r="EV65" s="175"/>
      <c r="EW65" s="176"/>
      <c r="EX65" s="164">
        <v>0</v>
      </c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</row>
    <row r="66" spans="1:167" s="9" customFormat="1" ht="15">
      <c r="A66" s="180"/>
      <c r="B66" s="181"/>
      <c r="C66" s="181"/>
      <c r="D66" s="181"/>
      <c r="E66" s="181"/>
      <c r="F66" s="182"/>
      <c r="G66" s="8"/>
      <c r="H66" s="183" t="s">
        <v>40</v>
      </c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4"/>
      <c r="AF66" s="185" t="s">
        <v>6</v>
      </c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 t="s">
        <v>6</v>
      </c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64" t="s">
        <v>6</v>
      </c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 t="s">
        <v>6</v>
      </c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 t="s">
        <v>6</v>
      </c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6" t="s">
        <v>6</v>
      </c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8"/>
      <c r="DV66" s="174" t="s">
        <v>6</v>
      </c>
      <c r="DW66" s="175"/>
      <c r="DX66" s="175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  <c r="EI66" s="176"/>
      <c r="EJ66" s="174" t="s">
        <v>6</v>
      </c>
      <c r="EK66" s="175"/>
      <c r="EL66" s="175"/>
      <c r="EM66" s="175"/>
      <c r="EN66" s="175"/>
      <c r="EO66" s="175"/>
      <c r="EP66" s="175"/>
      <c r="EQ66" s="175"/>
      <c r="ER66" s="175"/>
      <c r="ES66" s="175"/>
      <c r="ET66" s="175"/>
      <c r="EU66" s="175"/>
      <c r="EV66" s="175"/>
      <c r="EW66" s="176"/>
      <c r="EX66" s="164" t="s">
        <v>6</v>
      </c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</row>
    <row r="67" spans="1:167" s="9" customFormat="1" ht="30" customHeight="1">
      <c r="A67" s="216"/>
      <c r="B67" s="217"/>
      <c r="C67" s="217"/>
      <c r="D67" s="217"/>
      <c r="E67" s="217"/>
      <c r="F67" s="218"/>
      <c r="G67" s="10"/>
      <c r="H67" s="177" t="s">
        <v>39</v>
      </c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8"/>
      <c r="AF67" s="179" t="s">
        <v>6</v>
      </c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 t="s">
        <v>6</v>
      </c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0" t="s">
        <v>6</v>
      </c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 t="s">
        <v>6</v>
      </c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 t="s">
        <v>6</v>
      </c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1" t="s">
        <v>6</v>
      </c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3"/>
      <c r="DV67" s="171" t="s">
        <v>6</v>
      </c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3"/>
      <c r="EJ67" s="171" t="s">
        <v>6</v>
      </c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3"/>
      <c r="EX67" s="170" t="s">
        <v>6</v>
      </c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</row>
    <row r="68" spans="1:167" ht="29.25" customHeight="1">
      <c r="A68" s="208" t="s">
        <v>69</v>
      </c>
      <c r="B68" s="209"/>
      <c r="C68" s="209"/>
      <c r="D68" s="209"/>
      <c r="E68" s="209"/>
      <c r="F68" s="210"/>
      <c r="G68" s="5"/>
      <c r="H68" s="211" t="s">
        <v>145</v>
      </c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2"/>
      <c r="AF68" s="213" t="str">
        <f>AF70</f>
        <v>ноябрь 2010 год</v>
      </c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5"/>
      <c r="AS68" s="213" t="str">
        <f>AS70</f>
        <v>сентябрь 2015 год</v>
      </c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5"/>
      <c r="BF68" s="205" t="s">
        <v>6</v>
      </c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7"/>
      <c r="BR68" s="205" t="s">
        <v>6</v>
      </c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7"/>
      <c r="CL68" s="193">
        <f>SUM(CL70:DG72)</f>
        <v>478062</v>
      </c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194"/>
      <c r="CZ68" s="194"/>
      <c r="DA68" s="194"/>
      <c r="DB68" s="194"/>
      <c r="DC68" s="194"/>
      <c r="DD68" s="194"/>
      <c r="DE68" s="194"/>
      <c r="DF68" s="194"/>
      <c r="DG68" s="194"/>
      <c r="DH68" s="190">
        <f>SUM(DH70:DU72)</f>
        <v>40000</v>
      </c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2"/>
      <c r="DV68" s="190">
        <f>SUM(DV70:EI72)</f>
        <v>137273</v>
      </c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2"/>
      <c r="EJ68" s="190">
        <f>SUM(EJ70:EW72)</f>
        <v>0</v>
      </c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2"/>
      <c r="EX68" s="193">
        <f>SUM(EX70:FK72)</f>
        <v>0</v>
      </c>
      <c r="EY68" s="194"/>
      <c r="EZ68" s="194"/>
      <c r="FA68" s="194"/>
      <c r="FB68" s="194"/>
      <c r="FC68" s="194"/>
      <c r="FD68" s="194"/>
      <c r="FE68" s="194"/>
      <c r="FF68" s="194"/>
      <c r="FG68" s="194"/>
      <c r="FH68" s="194"/>
      <c r="FI68" s="194"/>
      <c r="FJ68" s="194"/>
      <c r="FK68" s="194"/>
    </row>
    <row r="69" spans="1:167" ht="13.5" customHeight="1">
      <c r="A69" s="196"/>
      <c r="B69" s="197"/>
      <c r="C69" s="197"/>
      <c r="D69" s="197"/>
      <c r="E69" s="197"/>
      <c r="F69" s="198"/>
      <c r="G69" s="7"/>
      <c r="H69" s="199" t="s">
        <v>9</v>
      </c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200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202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4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7"/>
      <c r="DI69" s="188"/>
      <c r="DJ69" s="188"/>
      <c r="DK69" s="188"/>
      <c r="DL69" s="188"/>
      <c r="DM69" s="188"/>
      <c r="DN69" s="188"/>
      <c r="DO69" s="188"/>
      <c r="DP69" s="188"/>
      <c r="DQ69" s="188"/>
      <c r="DR69" s="188"/>
      <c r="DS69" s="188"/>
      <c r="DT69" s="188"/>
      <c r="DU69" s="189"/>
      <c r="DV69" s="187"/>
      <c r="DW69" s="188"/>
      <c r="DX69" s="188"/>
      <c r="DY69" s="188"/>
      <c r="DZ69" s="188"/>
      <c r="EA69" s="188"/>
      <c r="EB69" s="188"/>
      <c r="EC69" s="188"/>
      <c r="ED69" s="188"/>
      <c r="EE69" s="188"/>
      <c r="EF69" s="188"/>
      <c r="EG69" s="188"/>
      <c r="EH69" s="188"/>
      <c r="EI69" s="189"/>
      <c r="EJ69" s="187"/>
      <c r="EK69" s="188"/>
      <c r="EL69" s="188"/>
      <c r="EM69" s="188"/>
      <c r="EN69" s="188"/>
      <c r="EO69" s="188"/>
      <c r="EP69" s="188"/>
      <c r="EQ69" s="188"/>
      <c r="ER69" s="188"/>
      <c r="ES69" s="188"/>
      <c r="ET69" s="188"/>
      <c r="EU69" s="188"/>
      <c r="EV69" s="188"/>
      <c r="EW69" s="189"/>
      <c r="EX69" s="186"/>
      <c r="EY69" s="186"/>
      <c r="EZ69" s="186"/>
      <c r="FA69" s="186"/>
      <c r="FB69" s="186"/>
      <c r="FC69" s="186"/>
      <c r="FD69" s="186"/>
      <c r="FE69" s="186"/>
      <c r="FF69" s="186"/>
      <c r="FG69" s="186"/>
      <c r="FH69" s="186"/>
      <c r="FI69" s="186"/>
      <c r="FJ69" s="186"/>
      <c r="FK69" s="186"/>
    </row>
    <row r="70" spans="1:167" s="9" customFormat="1" ht="32.25" customHeight="1">
      <c r="A70" s="180"/>
      <c r="B70" s="181"/>
      <c r="C70" s="181"/>
      <c r="D70" s="181"/>
      <c r="E70" s="181"/>
      <c r="F70" s="182"/>
      <c r="G70" s="8"/>
      <c r="H70" s="183" t="s">
        <v>41</v>
      </c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4"/>
      <c r="AF70" s="195" t="s">
        <v>65</v>
      </c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 t="s">
        <v>146</v>
      </c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64" t="s">
        <v>6</v>
      </c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 t="s">
        <v>6</v>
      </c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5">
        <f>478062</f>
        <v>478062</v>
      </c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6">
        <f>138022*0+40000</f>
        <v>40000</v>
      </c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8"/>
      <c r="DV70" s="166">
        <f>39251+98022</f>
        <v>137273</v>
      </c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8"/>
      <c r="EJ70" s="174">
        <v>0</v>
      </c>
      <c r="EK70" s="175"/>
      <c r="EL70" s="175"/>
      <c r="EM70" s="175"/>
      <c r="EN70" s="175"/>
      <c r="EO70" s="175"/>
      <c r="EP70" s="175"/>
      <c r="EQ70" s="175"/>
      <c r="ER70" s="175"/>
      <c r="ES70" s="175"/>
      <c r="ET70" s="175"/>
      <c r="EU70" s="175"/>
      <c r="EV70" s="175"/>
      <c r="EW70" s="176"/>
      <c r="EX70" s="164">
        <v>0</v>
      </c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</row>
    <row r="71" spans="1:167" s="9" customFormat="1" ht="15">
      <c r="A71" s="180"/>
      <c r="B71" s="181"/>
      <c r="C71" s="181"/>
      <c r="D71" s="181"/>
      <c r="E71" s="181"/>
      <c r="F71" s="182"/>
      <c r="G71" s="8"/>
      <c r="H71" s="183" t="s">
        <v>40</v>
      </c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4"/>
      <c r="AF71" s="185" t="s">
        <v>6</v>
      </c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 t="s">
        <v>6</v>
      </c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64" t="s">
        <v>6</v>
      </c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 t="s">
        <v>6</v>
      </c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 t="s">
        <v>6</v>
      </c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74" t="s">
        <v>6</v>
      </c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6"/>
      <c r="DV71" s="174" t="s">
        <v>6</v>
      </c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6"/>
      <c r="EJ71" s="174" t="s">
        <v>6</v>
      </c>
      <c r="EK71" s="175"/>
      <c r="EL71" s="175"/>
      <c r="EM71" s="175"/>
      <c r="EN71" s="175"/>
      <c r="EO71" s="175"/>
      <c r="EP71" s="175"/>
      <c r="EQ71" s="175"/>
      <c r="ER71" s="175"/>
      <c r="ES71" s="175"/>
      <c r="ET71" s="175"/>
      <c r="EU71" s="175"/>
      <c r="EV71" s="175"/>
      <c r="EW71" s="176"/>
      <c r="EX71" s="164" t="s">
        <v>6</v>
      </c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164"/>
      <c r="FK71" s="164"/>
    </row>
    <row r="72" spans="1:167" s="9" customFormat="1" ht="28.5" customHeight="1">
      <c r="A72" s="216"/>
      <c r="B72" s="217"/>
      <c r="C72" s="217"/>
      <c r="D72" s="217"/>
      <c r="E72" s="217"/>
      <c r="F72" s="218"/>
      <c r="G72" s="10"/>
      <c r="H72" s="177" t="s">
        <v>39</v>
      </c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8"/>
      <c r="AF72" s="179" t="s">
        <v>6</v>
      </c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 t="s">
        <v>6</v>
      </c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0" t="s">
        <v>6</v>
      </c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 t="s">
        <v>6</v>
      </c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 t="s">
        <v>6</v>
      </c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1" t="s">
        <v>6</v>
      </c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3"/>
      <c r="DV72" s="171" t="s">
        <v>6</v>
      </c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3"/>
      <c r="EJ72" s="171" t="s">
        <v>6</v>
      </c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3"/>
      <c r="EX72" s="170" t="s">
        <v>6</v>
      </c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</row>
    <row r="73" spans="1:167" ht="29.25" customHeight="1">
      <c r="A73" s="208" t="s">
        <v>70</v>
      </c>
      <c r="B73" s="209"/>
      <c r="C73" s="209"/>
      <c r="D73" s="209"/>
      <c r="E73" s="209"/>
      <c r="F73" s="210"/>
      <c r="G73" s="5"/>
      <c r="H73" s="211" t="s">
        <v>154</v>
      </c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2"/>
      <c r="AF73" s="213" t="str">
        <f>AF75</f>
        <v>январь 2014 год</v>
      </c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5"/>
      <c r="AS73" s="213" t="str">
        <f>AS75</f>
        <v>декабрь 2014 год</v>
      </c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5"/>
      <c r="BF73" s="205" t="s">
        <v>6</v>
      </c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7"/>
      <c r="BR73" s="205" t="s">
        <v>6</v>
      </c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7"/>
      <c r="CL73" s="193">
        <f>SUM(CL75:DG77)</f>
        <v>27637</v>
      </c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0">
        <f>SUM(DH75:DU77)</f>
        <v>27637</v>
      </c>
      <c r="DI73" s="191"/>
      <c r="DJ73" s="191"/>
      <c r="DK73" s="191"/>
      <c r="DL73" s="191"/>
      <c r="DM73" s="191"/>
      <c r="DN73" s="191"/>
      <c r="DO73" s="191"/>
      <c r="DP73" s="191"/>
      <c r="DQ73" s="191"/>
      <c r="DR73" s="191"/>
      <c r="DS73" s="191"/>
      <c r="DT73" s="191"/>
      <c r="DU73" s="192"/>
      <c r="DV73" s="190">
        <f>SUM(DV75:EI77)</f>
        <v>0</v>
      </c>
      <c r="DW73" s="191"/>
      <c r="DX73" s="191"/>
      <c r="DY73" s="191"/>
      <c r="DZ73" s="191"/>
      <c r="EA73" s="191"/>
      <c r="EB73" s="191"/>
      <c r="EC73" s="191"/>
      <c r="ED73" s="191"/>
      <c r="EE73" s="191"/>
      <c r="EF73" s="191"/>
      <c r="EG73" s="191"/>
      <c r="EH73" s="191"/>
      <c r="EI73" s="192"/>
      <c r="EJ73" s="190">
        <f>SUM(EJ75:EW77)</f>
        <v>0</v>
      </c>
      <c r="EK73" s="191"/>
      <c r="EL73" s="191"/>
      <c r="EM73" s="191"/>
      <c r="EN73" s="191"/>
      <c r="EO73" s="191"/>
      <c r="EP73" s="191"/>
      <c r="EQ73" s="191"/>
      <c r="ER73" s="191"/>
      <c r="ES73" s="191"/>
      <c r="ET73" s="191"/>
      <c r="EU73" s="191"/>
      <c r="EV73" s="191"/>
      <c r="EW73" s="192"/>
      <c r="EX73" s="193">
        <f>SUM(EX75:FK77)</f>
        <v>0</v>
      </c>
      <c r="EY73" s="194"/>
      <c r="EZ73" s="194"/>
      <c r="FA73" s="194"/>
      <c r="FB73" s="194"/>
      <c r="FC73" s="194"/>
      <c r="FD73" s="194"/>
      <c r="FE73" s="194"/>
      <c r="FF73" s="194"/>
      <c r="FG73" s="194"/>
      <c r="FH73" s="194"/>
      <c r="FI73" s="194"/>
      <c r="FJ73" s="194"/>
      <c r="FK73" s="194"/>
    </row>
    <row r="74" spans="1:167" ht="13.5" customHeight="1">
      <c r="A74" s="196"/>
      <c r="B74" s="197"/>
      <c r="C74" s="197"/>
      <c r="D74" s="197"/>
      <c r="E74" s="197"/>
      <c r="F74" s="198"/>
      <c r="G74" s="7"/>
      <c r="H74" s="199" t="s">
        <v>9</v>
      </c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200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202"/>
      <c r="BS74" s="203"/>
      <c r="BT74" s="203"/>
      <c r="BU74" s="203"/>
      <c r="BV74" s="203"/>
      <c r="BW74" s="203"/>
      <c r="BX74" s="203"/>
      <c r="BY74" s="203"/>
      <c r="BZ74" s="203"/>
      <c r="CA74" s="203"/>
      <c r="CB74" s="203"/>
      <c r="CC74" s="203"/>
      <c r="CD74" s="203"/>
      <c r="CE74" s="203"/>
      <c r="CF74" s="203"/>
      <c r="CG74" s="203"/>
      <c r="CH74" s="203"/>
      <c r="CI74" s="203"/>
      <c r="CJ74" s="203"/>
      <c r="CK74" s="204"/>
      <c r="CL74" s="186"/>
      <c r="CM74" s="186"/>
      <c r="CN74" s="186"/>
      <c r="CO74" s="186"/>
      <c r="CP74" s="186"/>
      <c r="CQ74" s="186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186"/>
      <c r="DD74" s="186"/>
      <c r="DE74" s="186"/>
      <c r="DF74" s="186"/>
      <c r="DG74" s="186"/>
      <c r="DH74" s="187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88"/>
      <c r="DU74" s="189"/>
      <c r="DV74" s="187"/>
      <c r="DW74" s="188"/>
      <c r="DX74" s="188"/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9"/>
      <c r="EJ74" s="187"/>
      <c r="EK74" s="188"/>
      <c r="EL74" s="188"/>
      <c r="EM74" s="188"/>
      <c r="EN74" s="188"/>
      <c r="EO74" s="188"/>
      <c r="EP74" s="188"/>
      <c r="EQ74" s="188"/>
      <c r="ER74" s="188"/>
      <c r="ES74" s="188"/>
      <c r="ET74" s="188"/>
      <c r="EU74" s="188"/>
      <c r="EV74" s="188"/>
      <c r="EW74" s="189"/>
      <c r="EX74" s="186"/>
      <c r="EY74" s="186"/>
      <c r="EZ74" s="186"/>
      <c r="FA74" s="186"/>
      <c r="FB74" s="186"/>
      <c r="FC74" s="186"/>
      <c r="FD74" s="186"/>
      <c r="FE74" s="186"/>
      <c r="FF74" s="186"/>
      <c r="FG74" s="186"/>
      <c r="FH74" s="186"/>
      <c r="FI74" s="186"/>
      <c r="FJ74" s="186"/>
      <c r="FK74" s="186"/>
    </row>
    <row r="75" spans="1:167" s="9" customFormat="1" ht="32.25" customHeight="1">
      <c r="A75" s="180"/>
      <c r="B75" s="181"/>
      <c r="C75" s="181"/>
      <c r="D75" s="181"/>
      <c r="E75" s="181"/>
      <c r="F75" s="182"/>
      <c r="G75" s="8"/>
      <c r="H75" s="183" t="s">
        <v>41</v>
      </c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4"/>
      <c r="AF75" s="195" t="s">
        <v>149</v>
      </c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 t="s">
        <v>155</v>
      </c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64" t="s">
        <v>6</v>
      </c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 t="s">
        <v>6</v>
      </c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5">
        <v>27637</v>
      </c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6">
        <v>27637</v>
      </c>
      <c r="DI75" s="167"/>
      <c r="DJ75" s="167"/>
      <c r="DK75" s="167"/>
      <c r="DL75" s="167"/>
      <c r="DM75" s="167"/>
      <c r="DN75" s="167"/>
      <c r="DO75" s="167"/>
      <c r="DP75" s="167"/>
      <c r="DQ75" s="167"/>
      <c r="DR75" s="167"/>
      <c r="DS75" s="167"/>
      <c r="DT75" s="167"/>
      <c r="DU75" s="168"/>
      <c r="DV75" s="166">
        <v>0</v>
      </c>
      <c r="DW75" s="167"/>
      <c r="DX75" s="167"/>
      <c r="DY75" s="167"/>
      <c r="DZ75" s="167"/>
      <c r="EA75" s="167"/>
      <c r="EB75" s="167"/>
      <c r="EC75" s="167"/>
      <c r="ED75" s="167"/>
      <c r="EE75" s="167"/>
      <c r="EF75" s="167"/>
      <c r="EG75" s="167"/>
      <c r="EH75" s="167"/>
      <c r="EI75" s="168"/>
      <c r="EJ75" s="174">
        <v>0</v>
      </c>
      <c r="EK75" s="175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6"/>
      <c r="EX75" s="164">
        <v>0</v>
      </c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</row>
    <row r="76" spans="1:167" s="9" customFormat="1" ht="15">
      <c r="A76" s="180"/>
      <c r="B76" s="181"/>
      <c r="C76" s="181"/>
      <c r="D76" s="181"/>
      <c r="E76" s="181"/>
      <c r="F76" s="182"/>
      <c r="G76" s="8"/>
      <c r="H76" s="183" t="s">
        <v>40</v>
      </c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4"/>
      <c r="AF76" s="185" t="s">
        <v>6</v>
      </c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 t="s">
        <v>6</v>
      </c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64" t="s">
        <v>6</v>
      </c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 t="s">
        <v>6</v>
      </c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 t="s">
        <v>6</v>
      </c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74" t="s">
        <v>6</v>
      </c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6"/>
      <c r="DV76" s="174" t="s">
        <v>6</v>
      </c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6"/>
      <c r="EJ76" s="174" t="s">
        <v>6</v>
      </c>
      <c r="EK76" s="175"/>
      <c r="EL76" s="175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6"/>
      <c r="EX76" s="164" t="s">
        <v>6</v>
      </c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</row>
    <row r="77" spans="1:167" s="9" customFormat="1" ht="28.5" customHeight="1">
      <c r="A77" s="216"/>
      <c r="B77" s="217"/>
      <c r="C77" s="217"/>
      <c r="D77" s="217"/>
      <c r="E77" s="217"/>
      <c r="F77" s="218"/>
      <c r="G77" s="10"/>
      <c r="H77" s="177" t="s">
        <v>39</v>
      </c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8"/>
      <c r="AF77" s="179" t="s">
        <v>6</v>
      </c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 t="s">
        <v>6</v>
      </c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0" t="s">
        <v>6</v>
      </c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 t="s">
        <v>6</v>
      </c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 t="s">
        <v>6</v>
      </c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1" t="s">
        <v>6</v>
      </c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3"/>
      <c r="DV77" s="171" t="s">
        <v>6</v>
      </c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3"/>
      <c r="EJ77" s="171" t="s">
        <v>6</v>
      </c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3"/>
      <c r="EX77" s="170" t="s">
        <v>6</v>
      </c>
      <c r="EY77" s="170"/>
      <c r="EZ77" s="170"/>
      <c r="FA77" s="170"/>
      <c r="FB77" s="170"/>
      <c r="FC77" s="170"/>
      <c r="FD77" s="170"/>
      <c r="FE77" s="170"/>
      <c r="FF77" s="170"/>
      <c r="FG77" s="170"/>
      <c r="FH77" s="170"/>
      <c r="FI77" s="170"/>
      <c r="FJ77" s="170"/>
      <c r="FK77" s="170"/>
    </row>
    <row r="78" spans="1:167" ht="29.25" customHeight="1">
      <c r="A78" s="208" t="s">
        <v>71</v>
      </c>
      <c r="B78" s="209"/>
      <c r="C78" s="209"/>
      <c r="D78" s="209"/>
      <c r="E78" s="209"/>
      <c r="F78" s="210"/>
      <c r="G78" s="5"/>
      <c r="H78" s="211" t="s">
        <v>169</v>
      </c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2"/>
      <c r="AF78" s="213" t="str">
        <f>AF80</f>
        <v>январь 2014 год</v>
      </c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5"/>
      <c r="AS78" s="213" t="str">
        <f>AS80</f>
        <v>декабрь 2014 год</v>
      </c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5"/>
      <c r="BF78" s="205" t="s">
        <v>6</v>
      </c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7"/>
      <c r="BR78" s="205" t="s">
        <v>6</v>
      </c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7"/>
      <c r="CL78" s="193">
        <f>SUM(CL80:DG82)</f>
        <v>919024</v>
      </c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4"/>
      <c r="DD78" s="194"/>
      <c r="DE78" s="194"/>
      <c r="DF78" s="194"/>
      <c r="DG78" s="194"/>
      <c r="DH78" s="190">
        <f>SUM(DH80:DU82)</f>
        <v>174832</v>
      </c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2"/>
      <c r="DV78" s="190">
        <f>SUM(DV80:EI82)</f>
        <v>0</v>
      </c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2"/>
      <c r="EJ78" s="190">
        <f>SUM(EJ80:EW82)</f>
        <v>0</v>
      </c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2"/>
      <c r="EX78" s="193">
        <f>SUM(EX80:FK82)</f>
        <v>0</v>
      </c>
      <c r="EY78" s="194"/>
      <c r="EZ78" s="194"/>
      <c r="FA78" s="194"/>
      <c r="FB78" s="194"/>
      <c r="FC78" s="194"/>
      <c r="FD78" s="194"/>
      <c r="FE78" s="194"/>
      <c r="FF78" s="194"/>
      <c r="FG78" s="194"/>
      <c r="FH78" s="194"/>
      <c r="FI78" s="194"/>
      <c r="FJ78" s="194"/>
      <c r="FK78" s="194"/>
    </row>
    <row r="79" spans="1:167" ht="13.5" customHeight="1">
      <c r="A79" s="196"/>
      <c r="B79" s="197"/>
      <c r="C79" s="197"/>
      <c r="D79" s="197"/>
      <c r="E79" s="197"/>
      <c r="F79" s="198"/>
      <c r="G79" s="7"/>
      <c r="H79" s="199" t="s">
        <v>9</v>
      </c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200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202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3"/>
      <c r="CJ79" s="203"/>
      <c r="CK79" s="204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  <c r="CW79" s="186"/>
      <c r="CX79" s="186"/>
      <c r="CY79" s="186"/>
      <c r="CZ79" s="186"/>
      <c r="DA79" s="186"/>
      <c r="DB79" s="186"/>
      <c r="DC79" s="186"/>
      <c r="DD79" s="186"/>
      <c r="DE79" s="186"/>
      <c r="DF79" s="186"/>
      <c r="DG79" s="186"/>
      <c r="DH79" s="187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9"/>
      <c r="DV79" s="187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9"/>
      <c r="EJ79" s="187"/>
      <c r="EK79" s="188"/>
      <c r="EL79" s="188"/>
      <c r="EM79" s="188"/>
      <c r="EN79" s="188"/>
      <c r="EO79" s="188"/>
      <c r="EP79" s="188"/>
      <c r="EQ79" s="188"/>
      <c r="ER79" s="188"/>
      <c r="ES79" s="188"/>
      <c r="ET79" s="188"/>
      <c r="EU79" s="188"/>
      <c r="EV79" s="188"/>
      <c r="EW79" s="189"/>
      <c r="EX79" s="186"/>
      <c r="EY79" s="186"/>
      <c r="EZ79" s="186"/>
      <c r="FA79" s="186"/>
      <c r="FB79" s="186"/>
      <c r="FC79" s="186"/>
      <c r="FD79" s="186"/>
      <c r="FE79" s="186"/>
      <c r="FF79" s="186"/>
      <c r="FG79" s="186"/>
      <c r="FH79" s="186"/>
      <c r="FI79" s="186"/>
      <c r="FJ79" s="186"/>
      <c r="FK79" s="186"/>
    </row>
    <row r="80" spans="1:167" s="9" customFormat="1" ht="32.25" customHeight="1">
      <c r="A80" s="180"/>
      <c r="B80" s="181"/>
      <c r="C80" s="181"/>
      <c r="D80" s="181"/>
      <c r="E80" s="181"/>
      <c r="F80" s="182"/>
      <c r="G80" s="8"/>
      <c r="H80" s="183" t="s">
        <v>41</v>
      </c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4"/>
      <c r="AF80" s="195" t="s">
        <v>149</v>
      </c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 t="s">
        <v>155</v>
      </c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64" t="s">
        <v>6</v>
      </c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 t="s">
        <v>6</v>
      </c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5">
        <f>744192+174832</f>
        <v>919024</v>
      </c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6">
        <v>174832</v>
      </c>
      <c r="DI80" s="167"/>
      <c r="DJ80" s="167"/>
      <c r="DK80" s="167"/>
      <c r="DL80" s="167"/>
      <c r="DM80" s="167"/>
      <c r="DN80" s="167"/>
      <c r="DO80" s="167"/>
      <c r="DP80" s="167"/>
      <c r="DQ80" s="167"/>
      <c r="DR80" s="167"/>
      <c r="DS80" s="167"/>
      <c r="DT80" s="167"/>
      <c r="DU80" s="168"/>
      <c r="DV80" s="166">
        <v>0</v>
      </c>
      <c r="DW80" s="167"/>
      <c r="DX80" s="167"/>
      <c r="DY80" s="167"/>
      <c r="DZ80" s="167"/>
      <c r="EA80" s="167"/>
      <c r="EB80" s="167"/>
      <c r="EC80" s="167"/>
      <c r="ED80" s="167"/>
      <c r="EE80" s="167"/>
      <c r="EF80" s="167"/>
      <c r="EG80" s="167"/>
      <c r="EH80" s="167"/>
      <c r="EI80" s="168"/>
      <c r="EJ80" s="174">
        <v>0</v>
      </c>
      <c r="EK80" s="175"/>
      <c r="EL80" s="175"/>
      <c r="EM80" s="175"/>
      <c r="EN80" s="175"/>
      <c r="EO80" s="175"/>
      <c r="EP80" s="175"/>
      <c r="EQ80" s="175"/>
      <c r="ER80" s="175"/>
      <c r="ES80" s="175"/>
      <c r="ET80" s="175"/>
      <c r="EU80" s="175"/>
      <c r="EV80" s="175"/>
      <c r="EW80" s="176"/>
      <c r="EX80" s="164">
        <v>0</v>
      </c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</row>
    <row r="81" spans="1:167" s="9" customFormat="1" ht="15">
      <c r="A81" s="180"/>
      <c r="B81" s="181"/>
      <c r="C81" s="181"/>
      <c r="D81" s="181"/>
      <c r="E81" s="181"/>
      <c r="F81" s="182"/>
      <c r="G81" s="8"/>
      <c r="H81" s="183" t="s">
        <v>40</v>
      </c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4"/>
      <c r="AF81" s="185" t="s">
        <v>6</v>
      </c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 t="s">
        <v>6</v>
      </c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64" t="s">
        <v>6</v>
      </c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 t="s">
        <v>6</v>
      </c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 t="s">
        <v>6</v>
      </c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74" t="s">
        <v>6</v>
      </c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5"/>
      <c r="DU81" s="176"/>
      <c r="DV81" s="174" t="s">
        <v>6</v>
      </c>
      <c r="DW81" s="175"/>
      <c r="DX81" s="175"/>
      <c r="DY81" s="175"/>
      <c r="DZ81" s="175"/>
      <c r="EA81" s="175"/>
      <c r="EB81" s="175"/>
      <c r="EC81" s="175"/>
      <c r="ED81" s="175"/>
      <c r="EE81" s="175"/>
      <c r="EF81" s="175"/>
      <c r="EG81" s="175"/>
      <c r="EH81" s="175"/>
      <c r="EI81" s="176"/>
      <c r="EJ81" s="174" t="s">
        <v>6</v>
      </c>
      <c r="EK81" s="175"/>
      <c r="EL81" s="175"/>
      <c r="EM81" s="175"/>
      <c r="EN81" s="175"/>
      <c r="EO81" s="175"/>
      <c r="EP81" s="175"/>
      <c r="EQ81" s="175"/>
      <c r="ER81" s="175"/>
      <c r="ES81" s="175"/>
      <c r="ET81" s="175"/>
      <c r="EU81" s="175"/>
      <c r="EV81" s="175"/>
      <c r="EW81" s="176"/>
      <c r="EX81" s="164" t="s">
        <v>6</v>
      </c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</row>
    <row r="82" spans="1:167" s="9" customFormat="1" ht="28.5" customHeight="1">
      <c r="A82" s="216"/>
      <c r="B82" s="217"/>
      <c r="C82" s="217"/>
      <c r="D82" s="217"/>
      <c r="E82" s="217"/>
      <c r="F82" s="218"/>
      <c r="G82" s="10"/>
      <c r="H82" s="177" t="s">
        <v>39</v>
      </c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8"/>
      <c r="AF82" s="179" t="s">
        <v>6</v>
      </c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 t="s">
        <v>6</v>
      </c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0" t="s">
        <v>6</v>
      </c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 t="s">
        <v>6</v>
      </c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 t="s">
        <v>6</v>
      </c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1" t="s">
        <v>6</v>
      </c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3"/>
      <c r="DV82" s="171" t="s">
        <v>6</v>
      </c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3"/>
      <c r="EJ82" s="171" t="s">
        <v>6</v>
      </c>
      <c r="EK82" s="172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3"/>
      <c r="EX82" s="170" t="s">
        <v>6</v>
      </c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</row>
    <row r="83" spans="1:167" ht="29.25" customHeight="1">
      <c r="A83" s="208" t="s">
        <v>72</v>
      </c>
      <c r="B83" s="209"/>
      <c r="C83" s="209"/>
      <c r="D83" s="209"/>
      <c r="E83" s="209"/>
      <c r="F83" s="210"/>
      <c r="G83" s="5"/>
      <c r="H83" s="211" t="s">
        <v>158</v>
      </c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2"/>
      <c r="AF83" s="213" t="str">
        <f>AF85</f>
        <v>январь 2014 год</v>
      </c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5"/>
      <c r="AS83" s="213" t="str">
        <f>AS85</f>
        <v>декабрь 2014 год</v>
      </c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5"/>
      <c r="BF83" s="205" t="s">
        <v>6</v>
      </c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7"/>
      <c r="BR83" s="205" t="s">
        <v>6</v>
      </c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7"/>
      <c r="CL83" s="193">
        <f>SUM(CL85:DG87)</f>
        <v>120776</v>
      </c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0">
        <f>SUM(DH85:DU87)</f>
        <v>120776</v>
      </c>
      <c r="DI83" s="191"/>
      <c r="DJ83" s="191"/>
      <c r="DK83" s="191"/>
      <c r="DL83" s="191"/>
      <c r="DM83" s="191"/>
      <c r="DN83" s="191"/>
      <c r="DO83" s="191"/>
      <c r="DP83" s="191"/>
      <c r="DQ83" s="191"/>
      <c r="DR83" s="191"/>
      <c r="DS83" s="191"/>
      <c r="DT83" s="191"/>
      <c r="DU83" s="192"/>
      <c r="DV83" s="190">
        <f>SUM(DV85:EI87)</f>
        <v>0</v>
      </c>
      <c r="DW83" s="191"/>
      <c r="DX83" s="191"/>
      <c r="DY83" s="191"/>
      <c r="DZ83" s="191"/>
      <c r="EA83" s="191"/>
      <c r="EB83" s="191"/>
      <c r="EC83" s="191"/>
      <c r="ED83" s="191"/>
      <c r="EE83" s="191"/>
      <c r="EF83" s="191"/>
      <c r="EG83" s="191"/>
      <c r="EH83" s="191"/>
      <c r="EI83" s="192"/>
      <c r="EJ83" s="190">
        <f>SUM(EJ85:EW87)</f>
        <v>0</v>
      </c>
      <c r="EK83" s="191"/>
      <c r="EL83" s="191"/>
      <c r="EM83" s="191"/>
      <c r="EN83" s="191"/>
      <c r="EO83" s="191"/>
      <c r="EP83" s="191"/>
      <c r="EQ83" s="191"/>
      <c r="ER83" s="191"/>
      <c r="ES83" s="191"/>
      <c r="ET83" s="191"/>
      <c r="EU83" s="191"/>
      <c r="EV83" s="191"/>
      <c r="EW83" s="192"/>
      <c r="EX83" s="193">
        <f>SUM(EX85:FK87)</f>
        <v>0</v>
      </c>
      <c r="EY83" s="194"/>
      <c r="EZ83" s="194"/>
      <c r="FA83" s="194"/>
      <c r="FB83" s="194"/>
      <c r="FC83" s="194"/>
      <c r="FD83" s="194"/>
      <c r="FE83" s="194"/>
      <c r="FF83" s="194"/>
      <c r="FG83" s="194"/>
      <c r="FH83" s="194"/>
      <c r="FI83" s="194"/>
      <c r="FJ83" s="194"/>
      <c r="FK83" s="194"/>
    </row>
    <row r="84" spans="1:167" ht="13.5" customHeight="1">
      <c r="A84" s="196"/>
      <c r="B84" s="197"/>
      <c r="C84" s="197"/>
      <c r="D84" s="197"/>
      <c r="E84" s="197"/>
      <c r="F84" s="198"/>
      <c r="G84" s="7"/>
      <c r="H84" s="199" t="s">
        <v>9</v>
      </c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200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202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4"/>
      <c r="CL84" s="186"/>
      <c r="CM84" s="186"/>
      <c r="CN84" s="186"/>
      <c r="CO84" s="186"/>
      <c r="CP84" s="186"/>
      <c r="CQ84" s="186"/>
      <c r="CR84" s="186"/>
      <c r="CS84" s="186"/>
      <c r="CT84" s="186"/>
      <c r="CU84" s="186"/>
      <c r="CV84" s="186"/>
      <c r="CW84" s="186"/>
      <c r="CX84" s="186"/>
      <c r="CY84" s="186"/>
      <c r="CZ84" s="186"/>
      <c r="DA84" s="186"/>
      <c r="DB84" s="186"/>
      <c r="DC84" s="186"/>
      <c r="DD84" s="186"/>
      <c r="DE84" s="186"/>
      <c r="DF84" s="186"/>
      <c r="DG84" s="186"/>
      <c r="DH84" s="187"/>
      <c r="DI84" s="188"/>
      <c r="DJ84" s="188"/>
      <c r="DK84" s="188"/>
      <c r="DL84" s="188"/>
      <c r="DM84" s="188"/>
      <c r="DN84" s="188"/>
      <c r="DO84" s="188"/>
      <c r="DP84" s="188"/>
      <c r="DQ84" s="188"/>
      <c r="DR84" s="188"/>
      <c r="DS84" s="188"/>
      <c r="DT84" s="188"/>
      <c r="DU84" s="189"/>
      <c r="DV84" s="187"/>
      <c r="DW84" s="188"/>
      <c r="DX84" s="188"/>
      <c r="DY84" s="188"/>
      <c r="DZ84" s="188"/>
      <c r="EA84" s="188"/>
      <c r="EB84" s="188"/>
      <c r="EC84" s="188"/>
      <c r="ED84" s="188"/>
      <c r="EE84" s="188"/>
      <c r="EF84" s="188"/>
      <c r="EG84" s="188"/>
      <c r="EH84" s="188"/>
      <c r="EI84" s="189"/>
      <c r="EJ84" s="187"/>
      <c r="EK84" s="188"/>
      <c r="EL84" s="188"/>
      <c r="EM84" s="188"/>
      <c r="EN84" s="188"/>
      <c r="EO84" s="188"/>
      <c r="EP84" s="188"/>
      <c r="EQ84" s="188"/>
      <c r="ER84" s="188"/>
      <c r="ES84" s="188"/>
      <c r="ET84" s="188"/>
      <c r="EU84" s="188"/>
      <c r="EV84" s="188"/>
      <c r="EW84" s="189"/>
      <c r="EX84" s="186"/>
      <c r="EY84" s="186"/>
      <c r="EZ84" s="186"/>
      <c r="FA84" s="186"/>
      <c r="FB84" s="186"/>
      <c r="FC84" s="186"/>
      <c r="FD84" s="186"/>
      <c r="FE84" s="186"/>
      <c r="FF84" s="186"/>
      <c r="FG84" s="186"/>
      <c r="FH84" s="186"/>
      <c r="FI84" s="186"/>
      <c r="FJ84" s="186"/>
      <c r="FK84" s="186"/>
    </row>
    <row r="85" spans="1:167" s="9" customFormat="1" ht="32.25" customHeight="1">
      <c r="A85" s="180"/>
      <c r="B85" s="181"/>
      <c r="C85" s="181"/>
      <c r="D85" s="181"/>
      <c r="E85" s="181"/>
      <c r="F85" s="182"/>
      <c r="G85" s="8"/>
      <c r="H85" s="183" t="s">
        <v>41</v>
      </c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4"/>
      <c r="AF85" s="195" t="s">
        <v>149</v>
      </c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 t="s">
        <v>155</v>
      </c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64" t="s">
        <v>6</v>
      </c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 t="s">
        <v>6</v>
      </c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5">
        <v>120776</v>
      </c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6">
        <v>120776</v>
      </c>
      <c r="DI85" s="167"/>
      <c r="DJ85" s="167"/>
      <c r="DK85" s="167"/>
      <c r="DL85" s="167"/>
      <c r="DM85" s="167"/>
      <c r="DN85" s="167"/>
      <c r="DO85" s="167"/>
      <c r="DP85" s="167"/>
      <c r="DQ85" s="167"/>
      <c r="DR85" s="167"/>
      <c r="DS85" s="167"/>
      <c r="DT85" s="167"/>
      <c r="DU85" s="168"/>
      <c r="DV85" s="166">
        <v>0</v>
      </c>
      <c r="DW85" s="167"/>
      <c r="DX85" s="167"/>
      <c r="DY85" s="167"/>
      <c r="DZ85" s="167"/>
      <c r="EA85" s="167"/>
      <c r="EB85" s="167"/>
      <c r="EC85" s="167"/>
      <c r="ED85" s="167"/>
      <c r="EE85" s="167"/>
      <c r="EF85" s="167"/>
      <c r="EG85" s="167"/>
      <c r="EH85" s="167"/>
      <c r="EI85" s="168"/>
      <c r="EJ85" s="174">
        <v>0</v>
      </c>
      <c r="EK85" s="175"/>
      <c r="EL85" s="175"/>
      <c r="EM85" s="175"/>
      <c r="EN85" s="175"/>
      <c r="EO85" s="175"/>
      <c r="EP85" s="175"/>
      <c r="EQ85" s="175"/>
      <c r="ER85" s="175"/>
      <c r="ES85" s="175"/>
      <c r="ET85" s="175"/>
      <c r="EU85" s="175"/>
      <c r="EV85" s="175"/>
      <c r="EW85" s="176"/>
      <c r="EX85" s="164">
        <v>0</v>
      </c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</row>
    <row r="86" spans="1:167" s="9" customFormat="1" ht="15">
      <c r="A86" s="180"/>
      <c r="B86" s="181"/>
      <c r="C86" s="181"/>
      <c r="D86" s="181"/>
      <c r="E86" s="181"/>
      <c r="F86" s="182"/>
      <c r="G86" s="8"/>
      <c r="H86" s="183" t="s">
        <v>40</v>
      </c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4"/>
      <c r="AF86" s="185" t="s">
        <v>6</v>
      </c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 t="s">
        <v>6</v>
      </c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64" t="s">
        <v>6</v>
      </c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 t="s">
        <v>6</v>
      </c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 t="s">
        <v>6</v>
      </c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74" t="s">
        <v>6</v>
      </c>
      <c r="DI86" s="175"/>
      <c r="DJ86" s="175"/>
      <c r="DK86" s="175"/>
      <c r="DL86" s="175"/>
      <c r="DM86" s="175"/>
      <c r="DN86" s="175"/>
      <c r="DO86" s="175"/>
      <c r="DP86" s="175"/>
      <c r="DQ86" s="175"/>
      <c r="DR86" s="175"/>
      <c r="DS86" s="175"/>
      <c r="DT86" s="175"/>
      <c r="DU86" s="176"/>
      <c r="DV86" s="174" t="s">
        <v>6</v>
      </c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6"/>
      <c r="EJ86" s="174" t="s">
        <v>6</v>
      </c>
      <c r="EK86" s="175"/>
      <c r="EL86" s="175"/>
      <c r="EM86" s="175"/>
      <c r="EN86" s="175"/>
      <c r="EO86" s="175"/>
      <c r="EP86" s="175"/>
      <c r="EQ86" s="175"/>
      <c r="ER86" s="175"/>
      <c r="ES86" s="175"/>
      <c r="ET86" s="175"/>
      <c r="EU86" s="175"/>
      <c r="EV86" s="175"/>
      <c r="EW86" s="176"/>
      <c r="EX86" s="164" t="s">
        <v>6</v>
      </c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</row>
    <row r="87" spans="1:167" s="9" customFormat="1" ht="28.5" customHeight="1">
      <c r="A87" s="216"/>
      <c r="B87" s="217"/>
      <c r="C87" s="217"/>
      <c r="D87" s="217"/>
      <c r="E87" s="217"/>
      <c r="F87" s="218"/>
      <c r="G87" s="10"/>
      <c r="H87" s="177" t="s">
        <v>39</v>
      </c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8"/>
      <c r="AF87" s="179" t="s">
        <v>6</v>
      </c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 t="s">
        <v>6</v>
      </c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0" t="s">
        <v>6</v>
      </c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 t="s">
        <v>6</v>
      </c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 t="s">
        <v>6</v>
      </c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1" t="s">
        <v>6</v>
      </c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3"/>
      <c r="DV87" s="171" t="s">
        <v>6</v>
      </c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3"/>
      <c r="EJ87" s="171" t="s">
        <v>6</v>
      </c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3"/>
      <c r="EX87" s="170" t="s">
        <v>6</v>
      </c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70"/>
    </row>
    <row r="88" spans="1:167" ht="29.25" customHeight="1">
      <c r="A88" s="208" t="s">
        <v>73</v>
      </c>
      <c r="B88" s="209"/>
      <c r="C88" s="209"/>
      <c r="D88" s="209"/>
      <c r="E88" s="209"/>
      <c r="F88" s="210"/>
      <c r="G88" s="5"/>
      <c r="H88" s="211" t="s">
        <v>168</v>
      </c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2"/>
      <c r="AF88" s="213" t="str">
        <f>AF90</f>
        <v>январь 2013 год</v>
      </c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5"/>
      <c r="AS88" s="213" t="str">
        <f>AS90</f>
        <v>декабрь 2014 год</v>
      </c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5"/>
      <c r="BF88" s="205" t="s">
        <v>6</v>
      </c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7"/>
      <c r="BR88" s="205" t="s">
        <v>6</v>
      </c>
      <c r="BS88" s="206"/>
      <c r="BT88" s="206"/>
      <c r="BU88" s="206"/>
      <c r="BV88" s="206"/>
      <c r="BW88" s="206"/>
      <c r="BX88" s="206"/>
      <c r="BY88" s="206"/>
      <c r="BZ88" s="206"/>
      <c r="CA88" s="206"/>
      <c r="CB88" s="206"/>
      <c r="CC88" s="206"/>
      <c r="CD88" s="206"/>
      <c r="CE88" s="206"/>
      <c r="CF88" s="206"/>
      <c r="CG88" s="206"/>
      <c r="CH88" s="206"/>
      <c r="CI88" s="206"/>
      <c r="CJ88" s="206"/>
      <c r="CK88" s="207"/>
      <c r="CL88" s="193">
        <f>SUM(CL90:DG92)</f>
        <v>117258</v>
      </c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0">
        <f>SUM(DH90:DU92)</f>
        <v>49358</v>
      </c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2"/>
      <c r="DV88" s="190">
        <f>SUM(DV90:EI92)</f>
        <v>0</v>
      </c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2"/>
      <c r="EJ88" s="190">
        <f>SUM(EJ90:EW92)</f>
        <v>0</v>
      </c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2"/>
      <c r="EX88" s="193">
        <f>SUM(EX90:FK92)</f>
        <v>0</v>
      </c>
      <c r="EY88" s="194"/>
      <c r="EZ88" s="194"/>
      <c r="FA88" s="194"/>
      <c r="FB88" s="194"/>
      <c r="FC88" s="194"/>
      <c r="FD88" s="194"/>
      <c r="FE88" s="194"/>
      <c r="FF88" s="194"/>
      <c r="FG88" s="194"/>
      <c r="FH88" s="194"/>
      <c r="FI88" s="194"/>
      <c r="FJ88" s="194"/>
      <c r="FK88" s="194"/>
    </row>
    <row r="89" spans="1:167" ht="13.5" customHeight="1">
      <c r="A89" s="196"/>
      <c r="B89" s="197"/>
      <c r="C89" s="197"/>
      <c r="D89" s="197"/>
      <c r="E89" s="197"/>
      <c r="F89" s="198"/>
      <c r="G89" s="7"/>
      <c r="H89" s="199" t="s">
        <v>9</v>
      </c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200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202"/>
      <c r="BS89" s="203"/>
      <c r="BT89" s="203"/>
      <c r="BU89" s="203"/>
      <c r="BV89" s="203"/>
      <c r="BW89" s="203"/>
      <c r="BX89" s="203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203"/>
      <c r="CK89" s="204"/>
      <c r="CL89" s="186"/>
      <c r="CM89" s="186"/>
      <c r="CN89" s="186"/>
      <c r="CO89" s="186"/>
      <c r="CP89" s="186"/>
      <c r="CQ89" s="186"/>
      <c r="CR89" s="186"/>
      <c r="CS89" s="186"/>
      <c r="CT89" s="186"/>
      <c r="CU89" s="186"/>
      <c r="CV89" s="186"/>
      <c r="CW89" s="186"/>
      <c r="CX89" s="186"/>
      <c r="CY89" s="186"/>
      <c r="CZ89" s="186"/>
      <c r="DA89" s="186"/>
      <c r="DB89" s="186"/>
      <c r="DC89" s="186"/>
      <c r="DD89" s="186"/>
      <c r="DE89" s="186"/>
      <c r="DF89" s="186"/>
      <c r="DG89" s="186"/>
      <c r="DH89" s="187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9"/>
      <c r="DV89" s="187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9"/>
      <c r="EJ89" s="187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9"/>
      <c r="EX89" s="186"/>
      <c r="EY89" s="186"/>
      <c r="EZ89" s="186"/>
      <c r="FA89" s="186"/>
      <c r="FB89" s="186"/>
      <c r="FC89" s="186"/>
      <c r="FD89" s="186"/>
      <c r="FE89" s="186"/>
      <c r="FF89" s="186"/>
      <c r="FG89" s="186"/>
      <c r="FH89" s="186"/>
      <c r="FI89" s="186"/>
      <c r="FJ89" s="186"/>
      <c r="FK89" s="186"/>
    </row>
    <row r="90" spans="1:167" s="9" customFormat="1" ht="32.25" customHeight="1">
      <c r="A90" s="180"/>
      <c r="B90" s="181"/>
      <c r="C90" s="181"/>
      <c r="D90" s="181"/>
      <c r="E90" s="181"/>
      <c r="F90" s="182"/>
      <c r="G90" s="8"/>
      <c r="H90" s="183" t="s">
        <v>41</v>
      </c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4"/>
      <c r="AF90" s="195" t="s">
        <v>126</v>
      </c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 t="s">
        <v>155</v>
      </c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64" t="s">
        <v>6</v>
      </c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 t="s">
        <v>6</v>
      </c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5">
        <f>67900+49358</f>
        <v>117258</v>
      </c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6">
        <v>49358</v>
      </c>
      <c r="DI90" s="167"/>
      <c r="DJ90" s="167"/>
      <c r="DK90" s="167"/>
      <c r="DL90" s="167"/>
      <c r="DM90" s="167"/>
      <c r="DN90" s="167"/>
      <c r="DO90" s="167"/>
      <c r="DP90" s="167"/>
      <c r="DQ90" s="167"/>
      <c r="DR90" s="167"/>
      <c r="DS90" s="167"/>
      <c r="DT90" s="167"/>
      <c r="DU90" s="168"/>
      <c r="DV90" s="166">
        <v>0</v>
      </c>
      <c r="DW90" s="167"/>
      <c r="DX90" s="167"/>
      <c r="DY90" s="167"/>
      <c r="DZ90" s="167"/>
      <c r="EA90" s="167"/>
      <c r="EB90" s="167"/>
      <c r="EC90" s="167"/>
      <c r="ED90" s="167"/>
      <c r="EE90" s="167"/>
      <c r="EF90" s="167"/>
      <c r="EG90" s="167"/>
      <c r="EH90" s="167"/>
      <c r="EI90" s="168"/>
      <c r="EJ90" s="174">
        <v>0</v>
      </c>
      <c r="EK90" s="175"/>
      <c r="EL90" s="175"/>
      <c r="EM90" s="175"/>
      <c r="EN90" s="175"/>
      <c r="EO90" s="175"/>
      <c r="EP90" s="175"/>
      <c r="EQ90" s="175"/>
      <c r="ER90" s="175"/>
      <c r="ES90" s="175"/>
      <c r="ET90" s="175"/>
      <c r="EU90" s="175"/>
      <c r="EV90" s="175"/>
      <c r="EW90" s="176"/>
      <c r="EX90" s="164">
        <v>0</v>
      </c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</row>
    <row r="91" spans="1:167" s="9" customFormat="1" ht="15">
      <c r="A91" s="180"/>
      <c r="B91" s="181"/>
      <c r="C91" s="181"/>
      <c r="D91" s="181"/>
      <c r="E91" s="181"/>
      <c r="F91" s="182"/>
      <c r="G91" s="8"/>
      <c r="H91" s="183" t="s">
        <v>40</v>
      </c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4"/>
      <c r="AF91" s="185" t="s">
        <v>6</v>
      </c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 t="s">
        <v>6</v>
      </c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64" t="s">
        <v>6</v>
      </c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 t="s">
        <v>6</v>
      </c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 t="s">
        <v>6</v>
      </c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74" t="s">
        <v>6</v>
      </c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6"/>
      <c r="DV91" s="174" t="s">
        <v>6</v>
      </c>
      <c r="DW91" s="175"/>
      <c r="DX91" s="175"/>
      <c r="DY91" s="175"/>
      <c r="DZ91" s="175"/>
      <c r="EA91" s="175"/>
      <c r="EB91" s="175"/>
      <c r="EC91" s="175"/>
      <c r="ED91" s="175"/>
      <c r="EE91" s="175"/>
      <c r="EF91" s="175"/>
      <c r="EG91" s="175"/>
      <c r="EH91" s="175"/>
      <c r="EI91" s="176"/>
      <c r="EJ91" s="174" t="s">
        <v>6</v>
      </c>
      <c r="EK91" s="175"/>
      <c r="EL91" s="175"/>
      <c r="EM91" s="175"/>
      <c r="EN91" s="175"/>
      <c r="EO91" s="175"/>
      <c r="EP91" s="175"/>
      <c r="EQ91" s="175"/>
      <c r="ER91" s="175"/>
      <c r="ES91" s="175"/>
      <c r="ET91" s="175"/>
      <c r="EU91" s="175"/>
      <c r="EV91" s="175"/>
      <c r="EW91" s="176"/>
      <c r="EX91" s="164" t="s">
        <v>6</v>
      </c>
      <c r="EY91" s="164"/>
      <c r="EZ91" s="164"/>
      <c r="FA91" s="164"/>
      <c r="FB91" s="164"/>
      <c r="FC91" s="164"/>
      <c r="FD91" s="164"/>
      <c r="FE91" s="164"/>
      <c r="FF91" s="164"/>
      <c r="FG91" s="164"/>
      <c r="FH91" s="164"/>
      <c r="FI91" s="164"/>
      <c r="FJ91" s="164"/>
      <c r="FK91" s="164"/>
    </row>
    <row r="92" spans="1:167" s="9" customFormat="1" ht="28.5" customHeight="1">
      <c r="A92" s="216"/>
      <c r="B92" s="217"/>
      <c r="C92" s="217"/>
      <c r="D92" s="217"/>
      <c r="E92" s="217"/>
      <c r="F92" s="218"/>
      <c r="G92" s="10"/>
      <c r="H92" s="177" t="s">
        <v>39</v>
      </c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8"/>
      <c r="AF92" s="179" t="s">
        <v>6</v>
      </c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 t="s">
        <v>6</v>
      </c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0" t="s">
        <v>6</v>
      </c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 t="s">
        <v>6</v>
      </c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 t="s">
        <v>6</v>
      </c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1" t="s">
        <v>6</v>
      </c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3"/>
      <c r="DV92" s="171" t="s">
        <v>6</v>
      </c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3"/>
      <c r="EJ92" s="171" t="s">
        <v>6</v>
      </c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3"/>
      <c r="EX92" s="170" t="s">
        <v>6</v>
      </c>
      <c r="EY92" s="170"/>
      <c r="EZ92" s="170"/>
      <c r="FA92" s="170"/>
      <c r="FB92" s="170"/>
      <c r="FC92" s="170"/>
      <c r="FD92" s="170"/>
      <c r="FE92" s="170"/>
      <c r="FF92" s="170"/>
      <c r="FG92" s="170"/>
      <c r="FH92" s="170"/>
      <c r="FI92" s="170"/>
      <c r="FJ92" s="170"/>
      <c r="FK92" s="170"/>
    </row>
    <row r="93" spans="1:167" ht="29.25" customHeight="1">
      <c r="A93" s="208" t="s">
        <v>156</v>
      </c>
      <c r="B93" s="209"/>
      <c r="C93" s="209"/>
      <c r="D93" s="209"/>
      <c r="E93" s="209"/>
      <c r="F93" s="210"/>
      <c r="G93" s="5"/>
      <c r="H93" s="211" t="s">
        <v>159</v>
      </c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2"/>
      <c r="AF93" s="213" t="str">
        <f>AF95</f>
        <v>январь 2014 год</v>
      </c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5"/>
      <c r="AS93" s="213" t="str">
        <f>AS95</f>
        <v>декабрь 2014 год</v>
      </c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5"/>
      <c r="BF93" s="205" t="s">
        <v>6</v>
      </c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7"/>
      <c r="BR93" s="205" t="s">
        <v>6</v>
      </c>
      <c r="BS93" s="206"/>
      <c r="BT93" s="206"/>
      <c r="BU93" s="206"/>
      <c r="BV93" s="206"/>
      <c r="BW93" s="206"/>
      <c r="BX93" s="206"/>
      <c r="BY93" s="206"/>
      <c r="BZ93" s="206"/>
      <c r="CA93" s="206"/>
      <c r="CB93" s="206"/>
      <c r="CC93" s="206"/>
      <c r="CD93" s="206"/>
      <c r="CE93" s="206"/>
      <c r="CF93" s="206"/>
      <c r="CG93" s="206"/>
      <c r="CH93" s="206"/>
      <c r="CI93" s="206"/>
      <c r="CJ93" s="206"/>
      <c r="CK93" s="207"/>
      <c r="CL93" s="193">
        <f>SUM(CL95:DG97)</f>
        <v>65512</v>
      </c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0">
        <f>SUM(DH95:DU97)</f>
        <v>65512</v>
      </c>
      <c r="DI93" s="191"/>
      <c r="DJ93" s="191"/>
      <c r="DK93" s="191"/>
      <c r="DL93" s="191"/>
      <c r="DM93" s="191"/>
      <c r="DN93" s="191"/>
      <c r="DO93" s="191"/>
      <c r="DP93" s="191"/>
      <c r="DQ93" s="191"/>
      <c r="DR93" s="191"/>
      <c r="DS93" s="191"/>
      <c r="DT93" s="191"/>
      <c r="DU93" s="192"/>
      <c r="DV93" s="190">
        <f>SUM(DV95:EI97)</f>
        <v>0</v>
      </c>
      <c r="DW93" s="191"/>
      <c r="DX93" s="191"/>
      <c r="DY93" s="191"/>
      <c r="DZ93" s="191"/>
      <c r="EA93" s="191"/>
      <c r="EB93" s="191"/>
      <c r="EC93" s="191"/>
      <c r="ED93" s="191"/>
      <c r="EE93" s="191"/>
      <c r="EF93" s="191"/>
      <c r="EG93" s="191"/>
      <c r="EH93" s="191"/>
      <c r="EI93" s="192"/>
      <c r="EJ93" s="190">
        <f>SUM(EJ95:EW97)</f>
        <v>0</v>
      </c>
      <c r="EK93" s="191"/>
      <c r="EL93" s="191"/>
      <c r="EM93" s="191"/>
      <c r="EN93" s="191"/>
      <c r="EO93" s="191"/>
      <c r="EP93" s="191"/>
      <c r="EQ93" s="191"/>
      <c r="ER93" s="191"/>
      <c r="ES93" s="191"/>
      <c r="ET93" s="191"/>
      <c r="EU93" s="191"/>
      <c r="EV93" s="191"/>
      <c r="EW93" s="192"/>
      <c r="EX93" s="193">
        <f>SUM(EX95:FK97)</f>
        <v>0</v>
      </c>
      <c r="EY93" s="194"/>
      <c r="EZ93" s="194"/>
      <c r="FA93" s="194"/>
      <c r="FB93" s="194"/>
      <c r="FC93" s="194"/>
      <c r="FD93" s="194"/>
      <c r="FE93" s="194"/>
      <c r="FF93" s="194"/>
      <c r="FG93" s="194"/>
      <c r="FH93" s="194"/>
      <c r="FI93" s="194"/>
      <c r="FJ93" s="194"/>
      <c r="FK93" s="194"/>
    </row>
    <row r="94" spans="1:167" ht="13.5" customHeight="1">
      <c r="A94" s="196"/>
      <c r="B94" s="197"/>
      <c r="C94" s="197"/>
      <c r="D94" s="197"/>
      <c r="E94" s="197"/>
      <c r="F94" s="198"/>
      <c r="G94" s="7"/>
      <c r="H94" s="199" t="s">
        <v>9</v>
      </c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200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R94" s="202"/>
      <c r="BS94" s="203"/>
      <c r="BT94" s="203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4"/>
      <c r="CL94" s="186"/>
      <c r="CM94" s="186"/>
      <c r="CN94" s="186"/>
      <c r="CO94" s="186"/>
      <c r="CP94" s="186"/>
      <c r="CQ94" s="186"/>
      <c r="CR94" s="186"/>
      <c r="CS94" s="186"/>
      <c r="CT94" s="186"/>
      <c r="CU94" s="186"/>
      <c r="CV94" s="186"/>
      <c r="CW94" s="186"/>
      <c r="CX94" s="186"/>
      <c r="CY94" s="186"/>
      <c r="CZ94" s="186"/>
      <c r="DA94" s="186"/>
      <c r="DB94" s="186"/>
      <c r="DC94" s="186"/>
      <c r="DD94" s="186"/>
      <c r="DE94" s="186"/>
      <c r="DF94" s="186"/>
      <c r="DG94" s="186"/>
      <c r="DH94" s="187"/>
      <c r="DI94" s="188"/>
      <c r="DJ94" s="188"/>
      <c r="DK94" s="188"/>
      <c r="DL94" s="188"/>
      <c r="DM94" s="188"/>
      <c r="DN94" s="188"/>
      <c r="DO94" s="188"/>
      <c r="DP94" s="188"/>
      <c r="DQ94" s="188"/>
      <c r="DR94" s="188"/>
      <c r="DS94" s="188"/>
      <c r="DT94" s="188"/>
      <c r="DU94" s="189"/>
      <c r="DV94" s="187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88"/>
      <c r="EI94" s="189"/>
      <c r="EJ94" s="187"/>
      <c r="EK94" s="188"/>
      <c r="EL94" s="188"/>
      <c r="EM94" s="188"/>
      <c r="EN94" s="188"/>
      <c r="EO94" s="188"/>
      <c r="EP94" s="188"/>
      <c r="EQ94" s="188"/>
      <c r="ER94" s="188"/>
      <c r="ES94" s="188"/>
      <c r="ET94" s="188"/>
      <c r="EU94" s="188"/>
      <c r="EV94" s="188"/>
      <c r="EW94" s="189"/>
      <c r="EX94" s="186"/>
      <c r="EY94" s="186"/>
      <c r="EZ94" s="186"/>
      <c r="FA94" s="186"/>
      <c r="FB94" s="186"/>
      <c r="FC94" s="186"/>
      <c r="FD94" s="186"/>
      <c r="FE94" s="186"/>
      <c r="FF94" s="186"/>
      <c r="FG94" s="186"/>
      <c r="FH94" s="186"/>
      <c r="FI94" s="186"/>
      <c r="FJ94" s="186"/>
      <c r="FK94" s="186"/>
    </row>
    <row r="95" spans="1:167" s="9" customFormat="1" ht="32.25" customHeight="1">
      <c r="A95" s="180"/>
      <c r="B95" s="181"/>
      <c r="C95" s="181"/>
      <c r="D95" s="181"/>
      <c r="E95" s="181"/>
      <c r="F95" s="182"/>
      <c r="G95" s="8"/>
      <c r="H95" s="183" t="s">
        <v>41</v>
      </c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4"/>
      <c r="AF95" s="195" t="s">
        <v>149</v>
      </c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 t="s">
        <v>155</v>
      </c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64" t="s">
        <v>6</v>
      </c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 t="s">
        <v>6</v>
      </c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5">
        <v>65512</v>
      </c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6">
        <v>65512</v>
      </c>
      <c r="DI95" s="167"/>
      <c r="DJ95" s="167"/>
      <c r="DK95" s="167"/>
      <c r="DL95" s="167"/>
      <c r="DM95" s="167"/>
      <c r="DN95" s="167"/>
      <c r="DO95" s="167"/>
      <c r="DP95" s="167"/>
      <c r="DQ95" s="167"/>
      <c r="DR95" s="167"/>
      <c r="DS95" s="167"/>
      <c r="DT95" s="167"/>
      <c r="DU95" s="168"/>
      <c r="DV95" s="166">
        <v>0</v>
      </c>
      <c r="DW95" s="167"/>
      <c r="DX95" s="167"/>
      <c r="DY95" s="167"/>
      <c r="DZ95" s="167"/>
      <c r="EA95" s="167"/>
      <c r="EB95" s="167"/>
      <c r="EC95" s="167"/>
      <c r="ED95" s="167"/>
      <c r="EE95" s="167"/>
      <c r="EF95" s="167"/>
      <c r="EG95" s="167"/>
      <c r="EH95" s="167"/>
      <c r="EI95" s="168"/>
      <c r="EJ95" s="174">
        <v>0</v>
      </c>
      <c r="EK95" s="175"/>
      <c r="EL95" s="175"/>
      <c r="EM95" s="175"/>
      <c r="EN95" s="175"/>
      <c r="EO95" s="175"/>
      <c r="EP95" s="175"/>
      <c r="EQ95" s="175"/>
      <c r="ER95" s="175"/>
      <c r="ES95" s="175"/>
      <c r="ET95" s="175"/>
      <c r="EU95" s="175"/>
      <c r="EV95" s="175"/>
      <c r="EW95" s="176"/>
      <c r="EX95" s="164">
        <v>0</v>
      </c>
      <c r="EY95" s="164"/>
      <c r="EZ95" s="164"/>
      <c r="FA95" s="164"/>
      <c r="FB95" s="164"/>
      <c r="FC95" s="164"/>
      <c r="FD95" s="164"/>
      <c r="FE95" s="164"/>
      <c r="FF95" s="164"/>
      <c r="FG95" s="164"/>
      <c r="FH95" s="164"/>
      <c r="FI95" s="164"/>
      <c r="FJ95" s="164"/>
      <c r="FK95" s="164"/>
    </row>
    <row r="96" spans="1:167" s="9" customFormat="1" ht="15">
      <c r="A96" s="180"/>
      <c r="B96" s="181"/>
      <c r="C96" s="181"/>
      <c r="D96" s="181"/>
      <c r="E96" s="181"/>
      <c r="F96" s="182"/>
      <c r="G96" s="8"/>
      <c r="H96" s="183" t="s">
        <v>40</v>
      </c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4"/>
      <c r="AF96" s="185" t="s">
        <v>6</v>
      </c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 t="s">
        <v>6</v>
      </c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64" t="s">
        <v>6</v>
      </c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 t="s">
        <v>6</v>
      </c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 t="s">
        <v>6</v>
      </c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74" t="s">
        <v>6</v>
      </c>
      <c r="DI96" s="175"/>
      <c r="DJ96" s="175"/>
      <c r="DK96" s="175"/>
      <c r="DL96" s="175"/>
      <c r="DM96" s="175"/>
      <c r="DN96" s="175"/>
      <c r="DO96" s="175"/>
      <c r="DP96" s="175"/>
      <c r="DQ96" s="175"/>
      <c r="DR96" s="175"/>
      <c r="DS96" s="175"/>
      <c r="DT96" s="175"/>
      <c r="DU96" s="176"/>
      <c r="DV96" s="174" t="s">
        <v>6</v>
      </c>
      <c r="DW96" s="175"/>
      <c r="DX96" s="175"/>
      <c r="DY96" s="175"/>
      <c r="DZ96" s="175"/>
      <c r="EA96" s="175"/>
      <c r="EB96" s="175"/>
      <c r="EC96" s="175"/>
      <c r="ED96" s="175"/>
      <c r="EE96" s="175"/>
      <c r="EF96" s="175"/>
      <c r="EG96" s="175"/>
      <c r="EH96" s="175"/>
      <c r="EI96" s="176"/>
      <c r="EJ96" s="174" t="s">
        <v>6</v>
      </c>
      <c r="EK96" s="175"/>
      <c r="EL96" s="175"/>
      <c r="EM96" s="175"/>
      <c r="EN96" s="175"/>
      <c r="EO96" s="175"/>
      <c r="EP96" s="175"/>
      <c r="EQ96" s="175"/>
      <c r="ER96" s="175"/>
      <c r="ES96" s="175"/>
      <c r="ET96" s="175"/>
      <c r="EU96" s="175"/>
      <c r="EV96" s="175"/>
      <c r="EW96" s="176"/>
      <c r="EX96" s="164" t="s">
        <v>6</v>
      </c>
      <c r="EY96" s="164"/>
      <c r="EZ96" s="164"/>
      <c r="FA96" s="164"/>
      <c r="FB96" s="164"/>
      <c r="FC96" s="164"/>
      <c r="FD96" s="164"/>
      <c r="FE96" s="164"/>
      <c r="FF96" s="164"/>
      <c r="FG96" s="164"/>
      <c r="FH96" s="164"/>
      <c r="FI96" s="164"/>
      <c r="FJ96" s="164"/>
      <c r="FK96" s="164"/>
    </row>
    <row r="97" spans="1:167" s="9" customFormat="1" ht="28.5" customHeight="1">
      <c r="A97" s="216"/>
      <c r="B97" s="217"/>
      <c r="C97" s="217"/>
      <c r="D97" s="217"/>
      <c r="E97" s="217"/>
      <c r="F97" s="218"/>
      <c r="G97" s="10"/>
      <c r="H97" s="177" t="s">
        <v>39</v>
      </c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8"/>
      <c r="AF97" s="179" t="s">
        <v>6</v>
      </c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 t="s">
        <v>6</v>
      </c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0" t="s">
        <v>6</v>
      </c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 t="s">
        <v>6</v>
      </c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 t="s">
        <v>6</v>
      </c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1" t="s">
        <v>6</v>
      </c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3"/>
      <c r="DV97" s="171" t="s">
        <v>6</v>
      </c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3"/>
      <c r="EJ97" s="171" t="s">
        <v>6</v>
      </c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3"/>
      <c r="EX97" s="170" t="s">
        <v>6</v>
      </c>
      <c r="EY97" s="170"/>
      <c r="EZ97" s="170"/>
      <c r="FA97" s="170"/>
      <c r="FB97" s="170"/>
      <c r="FC97" s="170"/>
      <c r="FD97" s="170"/>
      <c r="FE97" s="170"/>
      <c r="FF97" s="170"/>
      <c r="FG97" s="170"/>
      <c r="FH97" s="170"/>
      <c r="FI97" s="170"/>
      <c r="FJ97" s="170"/>
      <c r="FK97" s="170"/>
    </row>
    <row r="98" spans="1:167" ht="29.25" customHeight="1">
      <c r="A98" s="208" t="s">
        <v>157</v>
      </c>
      <c r="B98" s="209"/>
      <c r="C98" s="209"/>
      <c r="D98" s="209"/>
      <c r="E98" s="209"/>
      <c r="F98" s="210"/>
      <c r="G98" s="5"/>
      <c r="H98" s="211" t="s">
        <v>167</v>
      </c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2"/>
      <c r="AF98" s="213" t="str">
        <f>AF100</f>
        <v>январь 2012 год</v>
      </c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5"/>
      <c r="AS98" s="213" t="str">
        <f>AS100</f>
        <v>декабрь 2014 год</v>
      </c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5"/>
      <c r="BF98" s="205" t="s">
        <v>6</v>
      </c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7"/>
      <c r="BR98" s="205" t="s">
        <v>6</v>
      </c>
      <c r="BS98" s="206"/>
      <c r="BT98" s="206"/>
      <c r="BU98" s="206"/>
      <c r="BV98" s="206"/>
      <c r="BW98" s="206"/>
      <c r="BX98" s="206"/>
      <c r="BY98" s="206"/>
      <c r="BZ98" s="206"/>
      <c r="CA98" s="206"/>
      <c r="CB98" s="206"/>
      <c r="CC98" s="206"/>
      <c r="CD98" s="206"/>
      <c r="CE98" s="206"/>
      <c r="CF98" s="206"/>
      <c r="CG98" s="206"/>
      <c r="CH98" s="206"/>
      <c r="CI98" s="206"/>
      <c r="CJ98" s="206"/>
      <c r="CK98" s="207"/>
      <c r="CL98" s="193">
        <f>SUM(CL100:DG102)</f>
        <v>290129</v>
      </c>
      <c r="CM98" s="194"/>
      <c r="CN98" s="194"/>
      <c r="CO98" s="194"/>
      <c r="CP98" s="194"/>
      <c r="CQ98" s="194"/>
      <c r="CR98" s="194"/>
      <c r="CS98" s="194"/>
      <c r="CT98" s="194"/>
      <c r="CU98" s="194"/>
      <c r="CV98" s="194"/>
      <c r="CW98" s="194"/>
      <c r="CX98" s="194"/>
      <c r="CY98" s="194"/>
      <c r="CZ98" s="194"/>
      <c r="DA98" s="194"/>
      <c r="DB98" s="194"/>
      <c r="DC98" s="194"/>
      <c r="DD98" s="194"/>
      <c r="DE98" s="194"/>
      <c r="DF98" s="194"/>
      <c r="DG98" s="194"/>
      <c r="DH98" s="190">
        <f>SUM(DH100:DU102)</f>
        <v>121731</v>
      </c>
      <c r="DI98" s="191"/>
      <c r="DJ98" s="191"/>
      <c r="DK98" s="191"/>
      <c r="DL98" s="191"/>
      <c r="DM98" s="191"/>
      <c r="DN98" s="191"/>
      <c r="DO98" s="191"/>
      <c r="DP98" s="191"/>
      <c r="DQ98" s="191"/>
      <c r="DR98" s="191"/>
      <c r="DS98" s="191"/>
      <c r="DT98" s="191"/>
      <c r="DU98" s="192"/>
      <c r="DV98" s="190">
        <f>SUM(DV100:EI102)</f>
        <v>0</v>
      </c>
      <c r="DW98" s="191"/>
      <c r="DX98" s="191"/>
      <c r="DY98" s="191"/>
      <c r="DZ98" s="191"/>
      <c r="EA98" s="191"/>
      <c r="EB98" s="191"/>
      <c r="EC98" s="191"/>
      <c r="ED98" s="191"/>
      <c r="EE98" s="191"/>
      <c r="EF98" s="191"/>
      <c r="EG98" s="191"/>
      <c r="EH98" s="191"/>
      <c r="EI98" s="192"/>
      <c r="EJ98" s="190">
        <f>SUM(EJ100:EW102)</f>
        <v>0</v>
      </c>
      <c r="EK98" s="191"/>
      <c r="EL98" s="191"/>
      <c r="EM98" s="191"/>
      <c r="EN98" s="191"/>
      <c r="EO98" s="191"/>
      <c r="EP98" s="191"/>
      <c r="EQ98" s="191"/>
      <c r="ER98" s="191"/>
      <c r="ES98" s="191"/>
      <c r="ET98" s="191"/>
      <c r="EU98" s="191"/>
      <c r="EV98" s="191"/>
      <c r="EW98" s="192"/>
      <c r="EX98" s="193">
        <f>SUM(EX100:FK102)</f>
        <v>0</v>
      </c>
      <c r="EY98" s="194"/>
      <c r="EZ98" s="194"/>
      <c r="FA98" s="194"/>
      <c r="FB98" s="194"/>
      <c r="FC98" s="194"/>
      <c r="FD98" s="194"/>
      <c r="FE98" s="194"/>
      <c r="FF98" s="194"/>
      <c r="FG98" s="194"/>
      <c r="FH98" s="194"/>
      <c r="FI98" s="194"/>
      <c r="FJ98" s="194"/>
      <c r="FK98" s="194"/>
    </row>
    <row r="99" spans="1:167" ht="13.5" customHeight="1">
      <c r="A99" s="196"/>
      <c r="B99" s="197"/>
      <c r="C99" s="197"/>
      <c r="D99" s="197"/>
      <c r="E99" s="197"/>
      <c r="F99" s="198"/>
      <c r="G99" s="7"/>
      <c r="H99" s="199" t="s">
        <v>9</v>
      </c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200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202"/>
      <c r="BS99" s="203"/>
      <c r="BT99" s="203"/>
      <c r="BU99" s="203"/>
      <c r="BV99" s="203"/>
      <c r="BW99" s="203"/>
      <c r="BX99" s="203"/>
      <c r="BY99" s="203"/>
      <c r="BZ99" s="203"/>
      <c r="CA99" s="203"/>
      <c r="CB99" s="203"/>
      <c r="CC99" s="203"/>
      <c r="CD99" s="203"/>
      <c r="CE99" s="203"/>
      <c r="CF99" s="203"/>
      <c r="CG99" s="203"/>
      <c r="CH99" s="203"/>
      <c r="CI99" s="203"/>
      <c r="CJ99" s="203"/>
      <c r="CK99" s="204"/>
      <c r="CL99" s="186"/>
      <c r="CM99" s="186"/>
      <c r="CN99" s="186"/>
      <c r="CO99" s="186"/>
      <c r="CP99" s="186"/>
      <c r="CQ99" s="186"/>
      <c r="CR99" s="186"/>
      <c r="CS99" s="186"/>
      <c r="CT99" s="186"/>
      <c r="CU99" s="186"/>
      <c r="CV99" s="186"/>
      <c r="CW99" s="186"/>
      <c r="CX99" s="186"/>
      <c r="CY99" s="186"/>
      <c r="CZ99" s="186"/>
      <c r="DA99" s="186"/>
      <c r="DB99" s="186"/>
      <c r="DC99" s="186"/>
      <c r="DD99" s="186"/>
      <c r="DE99" s="186"/>
      <c r="DF99" s="186"/>
      <c r="DG99" s="186"/>
      <c r="DH99" s="187"/>
      <c r="DI99" s="188"/>
      <c r="DJ99" s="188"/>
      <c r="DK99" s="188"/>
      <c r="DL99" s="188"/>
      <c r="DM99" s="188"/>
      <c r="DN99" s="188"/>
      <c r="DO99" s="188"/>
      <c r="DP99" s="188"/>
      <c r="DQ99" s="188"/>
      <c r="DR99" s="188"/>
      <c r="DS99" s="188"/>
      <c r="DT99" s="188"/>
      <c r="DU99" s="189"/>
      <c r="DV99" s="187"/>
      <c r="DW99" s="188"/>
      <c r="DX99" s="188"/>
      <c r="DY99" s="188"/>
      <c r="DZ99" s="188"/>
      <c r="EA99" s="188"/>
      <c r="EB99" s="188"/>
      <c r="EC99" s="188"/>
      <c r="ED99" s="188"/>
      <c r="EE99" s="188"/>
      <c r="EF99" s="188"/>
      <c r="EG99" s="188"/>
      <c r="EH99" s="188"/>
      <c r="EI99" s="189"/>
      <c r="EJ99" s="187"/>
      <c r="EK99" s="188"/>
      <c r="EL99" s="188"/>
      <c r="EM99" s="188"/>
      <c r="EN99" s="188"/>
      <c r="EO99" s="188"/>
      <c r="EP99" s="188"/>
      <c r="EQ99" s="188"/>
      <c r="ER99" s="188"/>
      <c r="ES99" s="188"/>
      <c r="ET99" s="188"/>
      <c r="EU99" s="188"/>
      <c r="EV99" s="188"/>
      <c r="EW99" s="189"/>
      <c r="EX99" s="186"/>
      <c r="EY99" s="186"/>
      <c r="EZ99" s="186"/>
      <c r="FA99" s="186"/>
      <c r="FB99" s="186"/>
      <c r="FC99" s="186"/>
      <c r="FD99" s="186"/>
      <c r="FE99" s="186"/>
      <c r="FF99" s="186"/>
      <c r="FG99" s="186"/>
      <c r="FH99" s="186"/>
      <c r="FI99" s="186"/>
      <c r="FJ99" s="186"/>
      <c r="FK99" s="186"/>
    </row>
    <row r="100" spans="1:167" s="9" customFormat="1" ht="32.25" customHeight="1">
      <c r="A100" s="180"/>
      <c r="B100" s="181"/>
      <c r="C100" s="181"/>
      <c r="D100" s="181"/>
      <c r="E100" s="181"/>
      <c r="F100" s="182"/>
      <c r="G100" s="8"/>
      <c r="H100" s="183" t="s">
        <v>41</v>
      </c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4"/>
      <c r="AF100" s="195" t="s">
        <v>160</v>
      </c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 t="s">
        <v>155</v>
      </c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64" t="s">
        <v>6</v>
      </c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 t="s">
        <v>6</v>
      </c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5">
        <f>168398+121731</f>
        <v>290129</v>
      </c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  <c r="DB100" s="164"/>
      <c r="DC100" s="164"/>
      <c r="DD100" s="164"/>
      <c r="DE100" s="164"/>
      <c r="DF100" s="164"/>
      <c r="DG100" s="164"/>
      <c r="DH100" s="166">
        <v>121731</v>
      </c>
      <c r="DI100" s="167"/>
      <c r="DJ100" s="167"/>
      <c r="DK100" s="167"/>
      <c r="DL100" s="167"/>
      <c r="DM100" s="167"/>
      <c r="DN100" s="167"/>
      <c r="DO100" s="167"/>
      <c r="DP100" s="167"/>
      <c r="DQ100" s="167"/>
      <c r="DR100" s="167"/>
      <c r="DS100" s="167"/>
      <c r="DT100" s="167"/>
      <c r="DU100" s="168"/>
      <c r="DV100" s="166">
        <v>0</v>
      </c>
      <c r="DW100" s="167"/>
      <c r="DX100" s="167"/>
      <c r="DY100" s="167"/>
      <c r="DZ100" s="167"/>
      <c r="EA100" s="167"/>
      <c r="EB100" s="167"/>
      <c r="EC100" s="167"/>
      <c r="ED100" s="167"/>
      <c r="EE100" s="167"/>
      <c r="EF100" s="167"/>
      <c r="EG100" s="167"/>
      <c r="EH100" s="167"/>
      <c r="EI100" s="168"/>
      <c r="EJ100" s="174">
        <v>0</v>
      </c>
      <c r="EK100" s="175"/>
      <c r="EL100" s="175"/>
      <c r="EM100" s="175"/>
      <c r="EN100" s="175"/>
      <c r="EO100" s="175"/>
      <c r="EP100" s="175"/>
      <c r="EQ100" s="175"/>
      <c r="ER100" s="175"/>
      <c r="ES100" s="175"/>
      <c r="ET100" s="175"/>
      <c r="EU100" s="175"/>
      <c r="EV100" s="175"/>
      <c r="EW100" s="176"/>
      <c r="EX100" s="164">
        <v>0</v>
      </c>
      <c r="EY100" s="164"/>
      <c r="EZ100" s="164"/>
      <c r="FA100" s="164"/>
      <c r="FB100" s="164"/>
      <c r="FC100" s="164"/>
      <c r="FD100" s="164"/>
      <c r="FE100" s="164"/>
      <c r="FF100" s="164"/>
      <c r="FG100" s="164"/>
      <c r="FH100" s="164"/>
      <c r="FI100" s="164"/>
      <c r="FJ100" s="164"/>
      <c r="FK100" s="164"/>
    </row>
    <row r="101" spans="1:167" s="9" customFormat="1" ht="15">
      <c r="A101" s="180"/>
      <c r="B101" s="181"/>
      <c r="C101" s="181"/>
      <c r="D101" s="181"/>
      <c r="E101" s="181"/>
      <c r="F101" s="182"/>
      <c r="G101" s="8"/>
      <c r="H101" s="183" t="s">
        <v>40</v>
      </c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4"/>
      <c r="AF101" s="185" t="s">
        <v>6</v>
      </c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 t="s">
        <v>6</v>
      </c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85"/>
      <c r="BF101" s="164" t="s">
        <v>6</v>
      </c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 t="s">
        <v>6</v>
      </c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 t="s">
        <v>6</v>
      </c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74" t="s">
        <v>6</v>
      </c>
      <c r="DI101" s="175"/>
      <c r="DJ101" s="175"/>
      <c r="DK101" s="175"/>
      <c r="DL101" s="175"/>
      <c r="DM101" s="175"/>
      <c r="DN101" s="175"/>
      <c r="DO101" s="175"/>
      <c r="DP101" s="175"/>
      <c r="DQ101" s="175"/>
      <c r="DR101" s="175"/>
      <c r="DS101" s="175"/>
      <c r="DT101" s="175"/>
      <c r="DU101" s="176"/>
      <c r="DV101" s="174" t="s">
        <v>6</v>
      </c>
      <c r="DW101" s="175"/>
      <c r="DX101" s="175"/>
      <c r="DY101" s="175"/>
      <c r="DZ101" s="175"/>
      <c r="EA101" s="175"/>
      <c r="EB101" s="175"/>
      <c r="EC101" s="175"/>
      <c r="ED101" s="175"/>
      <c r="EE101" s="175"/>
      <c r="EF101" s="175"/>
      <c r="EG101" s="175"/>
      <c r="EH101" s="175"/>
      <c r="EI101" s="176"/>
      <c r="EJ101" s="174" t="s">
        <v>6</v>
      </c>
      <c r="EK101" s="175"/>
      <c r="EL101" s="175"/>
      <c r="EM101" s="175"/>
      <c r="EN101" s="175"/>
      <c r="EO101" s="175"/>
      <c r="EP101" s="175"/>
      <c r="EQ101" s="175"/>
      <c r="ER101" s="175"/>
      <c r="ES101" s="175"/>
      <c r="ET101" s="175"/>
      <c r="EU101" s="175"/>
      <c r="EV101" s="175"/>
      <c r="EW101" s="176"/>
      <c r="EX101" s="164" t="s">
        <v>6</v>
      </c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</row>
    <row r="102" spans="1:167" s="9" customFormat="1" ht="28.5" customHeight="1">
      <c r="A102" s="216"/>
      <c r="B102" s="217"/>
      <c r="C102" s="217"/>
      <c r="D102" s="217"/>
      <c r="E102" s="217"/>
      <c r="F102" s="218"/>
      <c r="G102" s="10"/>
      <c r="H102" s="177" t="s">
        <v>39</v>
      </c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8"/>
      <c r="AF102" s="179" t="s">
        <v>6</v>
      </c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 t="s">
        <v>6</v>
      </c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0" t="s">
        <v>6</v>
      </c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 t="s">
        <v>6</v>
      </c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 t="s">
        <v>6</v>
      </c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1" t="s">
        <v>6</v>
      </c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3"/>
      <c r="DV102" s="171" t="s">
        <v>6</v>
      </c>
      <c r="DW102" s="172"/>
      <c r="DX102" s="172"/>
      <c r="DY102" s="172"/>
      <c r="DZ102" s="172"/>
      <c r="EA102" s="172"/>
      <c r="EB102" s="172"/>
      <c r="EC102" s="172"/>
      <c r="ED102" s="172"/>
      <c r="EE102" s="172"/>
      <c r="EF102" s="172"/>
      <c r="EG102" s="172"/>
      <c r="EH102" s="172"/>
      <c r="EI102" s="173"/>
      <c r="EJ102" s="171" t="s">
        <v>6</v>
      </c>
      <c r="EK102" s="172"/>
      <c r="EL102" s="172"/>
      <c r="EM102" s="172"/>
      <c r="EN102" s="172"/>
      <c r="EO102" s="172"/>
      <c r="EP102" s="172"/>
      <c r="EQ102" s="172"/>
      <c r="ER102" s="172"/>
      <c r="ES102" s="172"/>
      <c r="ET102" s="172"/>
      <c r="EU102" s="172"/>
      <c r="EV102" s="172"/>
      <c r="EW102" s="173"/>
      <c r="EX102" s="170" t="s">
        <v>6</v>
      </c>
      <c r="EY102" s="170"/>
      <c r="EZ102" s="170"/>
      <c r="FA102" s="170"/>
      <c r="FB102" s="170"/>
      <c r="FC102" s="170"/>
      <c r="FD102" s="170"/>
      <c r="FE102" s="170"/>
      <c r="FF102" s="170"/>
      <c r="FG102" s="170"/>
      <c r="FH102" s="170"/>
      <c r="FI102" s="170"/>
      <c r="FJ102" s="170"/>
      <c r="FK102" s="170"/>
    </row>
    <row r="103" s="14" customFormat="1" ht="3.75" customHeight="1"/>
    <row r="104" spans="1:167" s="15" customFormat="1" ht="12.75" customHeight="1">
      <c r="A104" s="80" t="s">
        <v>106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0"/>
      <c r="FK104" s="80"/>
    </row>
    <row r="105" spans="1:167" s="15" customFormat="1" ht="24.75" customHeight="1">
      <c r="A105" s="80" t="s">
        <v>104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0"/>
      <c r="FF105" s="80"/>
      <c r="FG105" s="80"/>
      <c r="FH105" s="80"/>
      <c r="FI105" s="80"/>
      <c r="FJ105" s="80"/>
      <c r="FK105" s="80"/>
    </row>
    <row r="106" s="15" customFormat="1" ht="12.75" customHeight="1">
      <c r="A106" s="15" t="s">
        <v>105</v>
      </c>
    </row>
  </sheetData>
  <sheetProtection/>
  <mergeCells count="1076">
    <mergeCell ref="BR97:CK97"/>
    <mergeCell ref="CL97:DG97"/>
    <mergeCell ref="DH97:DU97"/>
    <mergeCell ref="DV97:EI97"/>
    <mergeCell ref="EJ97:EW97"/>
    <mergeCell ref="EX97:FK97"/>
    <mergeCell ref="CL96:DG96"/>
    <mergeCell ref="DH96:DU96"/>
    <mergeCell ref="DV96:EI96"/>
    <mergeCell ref="EJ96:EW96"/>
    <mergeCell ref="EX96:FK96"/>
    <mergeCell ref="A97:F97"/>
    <mergeCell ref="H97:AE97"/>
    <mergeCell ref="AF97:AR97"/>
    <mergeCell ref="AS97:BE97"/>
    <mergeCell ref="BF97:BQ97"/>
    <mergeCell ref="A96:F96"/>
    <mergeCell ref="H96:AE96"/>
    <mergeCell ref="AF96:AR96"/>
    <mergeCell ref="AS96:BE96"/>
    <mergeCell ref="BF96:BQ96"/>
    <mergeCell ref="BR96:CK96"/>
    <mergeCell ref="BR95:CK95"/>
    <mergeCell ref="CL95:DG95"/>
    <mergeCell ref="DH95:DU95"/>
    <mergeCell ref="DV95:EI95"/>
    <mergeCell ref="EJ95:EW95"/>
    <mergeCell ref="EX95:FK95"/>
    <mergeCell ref="CL94:DG94"/>
    <mergeCell ref="DH94:DU94"/>
    <mergeCell ref="DV94:EI94"/>
    <mergeCell ref="EJ94:EW94"/>
    <mergeCell ref="EX94:FK94"/>
    <mergeCell ref="A95:F95"/>
    <mergeCell ref="H95:AE95"/>
    <mergeCell ref="AF95:AR95"/>
    <mergeCell ref="AS95:BE95"/>
    <mergeCell ref="BF95:BQ95"/>
    <mergeCell ref="A94:F94"/>
    <mergeCell ref="H94:AE94"/>
    <mergeCell ref="AF94:AR94"/>
    <mergeCell ref="AS94:BE94"/>
    <mergeCell ref="BF94:BQ94"/>
    <mergeCell ref="BR94:CK94"/>
    <mergeCell ref="BR93:CK93"/>
    <mergeCell ref="CL93:DG93"/>
    <mergeCell ref="DH93:DU93"/>
    <mergeCell ref="DV93:EI93"/>
    <mergeCell ref="EJ93:EW93"/>
    <mergeCell ref="EX93:FK93"/>
    <mergeCell ref="CL92:DG92"/>
    <mergeCell ref="DH92:DU92"/>
    <mergeCell ref="DV92:EI92"/>
    <mergeCell ref="EJ92:EW92"/>
    <mergeCell ref="EX92:FK92"/>
    <mergeCell ref="A93:F93"/>
    <mergeCell ref="H93:AE93"/>
    <mergeCell ref="AF93:AR93"/>
    <mergeCell ref="AS93:BE93"/>
    <mergeCell ref="BF93:BQ93"/>
    <mergeCell ref="A92:F92"/>
    <mergeCell ref="H92:AE92"/>
    <mergeCell ref="AF92:AR92"/>
    <mergeCell ref="AS92:BE92"/>
    <mergeCell ref="BF92:BQ92"/>
    <mergeCell ref="BR92:CK92"/>
    <mergeCell ref="BR91:CK91"/>
    <mergeCell ref="CL91:DG91"/>
    <mergeCell ref="DH91:DU91"/>
    <mergeCell ref="DV91:EI91"/>
    <mergeCell ref="EJ91:EW91"/>
    <mergeCell ref="EX91:FK91"/>
    <mergeCell ref="CL90:DG90"/>
    <mergeCell ref="DH90:DU90"/>
    <mergeCell ref="DV90:EI90"/>
    <mergeCell ref="EJ90:EW90"/>
    <mergeCell ref="EX90:FK90"/>
    <mergeCell ref="A91:F91"/>
    <mergeCell ref="H91:AE91"/>
    <mergeCell ref="AF91:AR91"/>
    <mergeCell ref="AS91:BE91"/>
    <mergeCell ref="BF91:BQ91"/>
    <mergeCell ref="A90:F90"/>
    <mergeCell ref="H90:AE90"/>
    <mergeCell ref="AF90:AR90"/>
    <mergeCell ref="AS90:BE90"/>
    <mergeCell ref="BF90:BQ90"/>
    <mergeCell ref="BR90:CK90"/>
    <mergeCell ref="BR89:CK89"/>
    <mergeCell ref="CL89:DG89"/>
    <mergeCell ref="DH89:DU89"/>
    <mergeCell ref="DV89:EI89"/>
    <mergeCell ref="EJ89:EW89"/>
    <mergeCell ref="EX89:FK89"/>
    <mergeCell ref="CL88:DG88"/>
    <mergeCell ref="DH88:DU88"/>
    <mergeCell ref="DV88:EI88"/>
    <mergeCell ref="EJ88:EW88"/>
    <mergeCell ref="EX88:FK88"/>
    <mergeCell ref="A89:F89"/>
    <mergeCell ref="H89:AE89"/>
    <mergeCell ref="AF89:AR89"/>
    <mergeCell ref="AS89:BE89"/>
    <mergeCell ref="BF89:BQ89"/>
    <mergeCell ref="A88:F88"/>
    <mergeCell ref="H88:AE88"/>
    <mergeCell ref="AF88:AR88"/>
    <mergeCell ref="AS88:BE88"/>
    <mergeCell ref="BF88:BQ88"/>
    <mergeCell ref="BR88:CK88"/>
    <mergeCell ref="BR87:CK87"/>
    <mergeCell ref="CL87:DG87"/>
    <mergeCell ref="DH87:DU87"/>
    <mergeCell ref="DV87:EI87"/>
    <mergeCell ref="EJ87:EW87"/>
    <mergeCell ref="EX87:FK87"/>
    <mergeCell ref="CL86:DG86"/>
    <mergeCell ref="DH86:DU86"/>
    <mergeCell ref="DV86:EI86"/>
    <mergeCell ref="EJ86:EW86"/>
    <mergeCell ref="EX86:FK86"/>
    <mergeCell ref="A87:F87"/>
    <mergeCell ref="H87:AE87"/>
    <mergeCell ref="AF87:AR87"/>
    <mergeCell ref="AS87:BE87"/>
    <mergeCell ref="BF87:BQ87"/>
    <mergeCell ref="A86:F86"/>
    <mergeCell ref="H86:AE86"/>
    <mergeCell ref="AF86:AR86"/>
    <mergeCell ref="AS86:BE86"/>
    <mergeCell ref="BF86:BQ86"/>
    <mergeCell ref="BR86:CK86"/>
    <mergeCell ref="BR85:CK85"/>
    <mergeCell ref="CL85:DG85"/>
    <mergeCell ref="DH85:DU85"/>
    <mergeCell ref="DV85:EI85"/>
    <mergeCell ref="EJ85:EW85"/>
    <mergeCell ref="EX85:FK85"/>
    <mergeCell ref="CL84:DG84"/>
    <mergeCell ref="DH84:DU84"/>
    <mergeCell ref="DV84:EI84"/>
    <mergeCell ref="EJ84:EW84"/>
    <mergeCell ref="EX84:FK84"/>
    <mergeCell ref="A85:F85"/>
    <mergeCell ref="H85:AE85"/>
    <mergeCell ref="AF85:AR85"/>
    <mergeCell ref="AS85:BE85"/>
    <mergeCell ref="BF85:BQ85"/>
    <mergeCell ref="A84:F84"/>
    <mergeCell ref="H84:AE84"/>
    <mergeCell ref="AF84:AR84"/>
    <mergeCell ref="AS84:BE84"/>
    <mergeCell ref="BF84:BQ84"/>
    <mergeCell ref="BR84:CK84"/>
    <mergeCell ref="BR83:CK83"/>
    <mergeCell ref="CL83:DG83"/>
    <mergeCell ref="DH83:DU83"/>
    <mergeCell ref="DV83:EI83"/>
    <mergeCell ref="EJ83:EW83"/>
    <mergeCell ref="EX83:FK83"/>
    <mergeCell ref="CL82:DG82"/>
    <mergeCell ref="DH82:DU82"/>
    <mergeCell ref="DV82:EI82"/>
    <mergeCell ref="EJ82:EW82"/>
    <mergeCell ref="EX82:FK82"/>
    <mergeCell ref="A83:F83"/>
    <mergeCell ref="H83:AE83"/>
    <mergeCell ref="AF83:AR83"/>
    <mergeCell ref="AS83:BE83"/>
    <mergeCell ref="BF83:BQ83"/>
    <mergeCell ref="A82:F82"/>
    <mergeCell ref="H82:AE82"/>
    <mergeCell ref="AF82:AR82"/>
    <mergeCell ref="AS82:BE82"/>
    <mergeCell ref="BF82:BQ82"/>
    <mergeCell ref="BR82:CK82"/>
    <mergeCell ref="BR81:CK81"/>
    <mergeCell ref="CL81:DG81"/>
    <mergeCell ref="DH81:DU81"/>
    <mergeCell ref="DV81:EI81"/>
    <mergeCell ref="EJ81:EW81"/>
    <mergeCell ref="EX81:FK81"/>
    <mergeCell ref="CL80:DG80"/>
    <mergeCell ref="DH80:DU80"/>
    <mergeCell ref="DV80:EI80"/>
    <mergeCell ref="EJ80:EW80"/>
    <mergeCell ref="EX80:FK80"/>
    <mergeCell ref="A81:F81"/>
    <mergeCell ref="H81:AE81"/>
    <mergeCell ref="AF81:AR81"/>
    <mergeCell ref="AS81:BE81"/>
    <mergeCell ref="BF81:BQ81"/>
    <mergeCell ref="A80:F80"/>
    <mergeCell ref="H80:AE80"/>
    <mergeCell ref="AF80:AR80"/>
    <mergeCell ref="AS80:BE80"/>
    <mergeCell ref="BF80:BQ80"/>
    <mergeCell ref="BR80:CK80"/>
    <mergeCell ref="BR79:CK79"/>
    <mergeCell ref="CL79:DG79"/>
    <mergeCell ref="DH79:DU79"/>
    <mergeCell ref="DV79:EI79"/>
    <mergeCell ref="EJ79:EW79"/>
    <mergeCell ref="EX79:FK79"/>
    <mergeCell ref="CL78:DG78"/>
    <mergeCell ref="DH78:DU78"/>
    <mergeCell ref="DV78:EI78"/>
    <mergeCell ref="EJ78:EW78"/>
    <mergeCell ref="EX78:FK78"/>
    <mergeCell ref="A79:F79"/>
    <mergeCell ref="H79:AE79"/>
    <mergeCell ref="AF79:AR79"/>
    <mergeCell ref="AS79:BE79"/>
    <mergeCell ref="BF79:BQ79"/>
    <mergeCell ref="A78:F78"/>
    <mergeCell ref="H78:AE78"/>
    <mergeCell ref="AF78:AR78"/>
    <mergeCell ref="AS78:BE78"/>
    <mergeCell ref="BF78:BQ78"/>
    <mergeCell ref="BR78:CK78"/>
    <mergeCell ref="BR77:CK77"/>
    <mergeCell ref="CL77:DG77"/>
    <mergeCell ref="DH77:DU77"/>
    <mergeCell ref="DV77:EI77"/>
    <mergeCell ref="EJ77:EW77"/>
    <mergeCell ref="EX77:FK77"/>
    <mergeCell ref="CL76:DG76"/>
    <mergeCell ref="DH76:DU76"/>
    <mergeCell ref="DV76:EI76"/>
    <mergeCell ref="EJ76:EW76"/>
    <mergeCell ref="EX76:FK76"/>
    <mergeCell ref="A77:F77"/>
    <mergeCell ref="H77:AE77"/>
    <mergeCell ref="AF77:AR77"/>
    <mergeCell ref="AS77:BE77"/>
    <mergeCell ref="BF77:BQ77"/>
    <mergeCell ref="A76:F76"/>
    <mergeCell ref="H76:AE76"/>
    <mergeCell ref="AF76:AR76"/>
    <mergeCell ref="AS76:BE76"/>
    <mergeCell ref="BF76:BQ76"/>
    <mergeCell ref="BR76:CK76"/>
    <mergeCell ref="BR75:CK75"/>
    <mergeCell ref="CL75:DG75"/>
    <mergeCell ref="DH75:DU75"/>
    <mergeCell ref="DV75:EI75"/>
    <mergeCell ref="EJ75:EW75"/>
    <mergeCell ref="EX75:FK75"/>
    <mergeCell ref="CL74:DG74"/>
    <mergeCell ref="DH74:DU74"/>
    <mergeCell ref="DV74:EI74"/>
    <mergeCell ref="EJ74:EW74"/>
    <mergeCell ref="EX74:FK74"/>
    <mergeCell ref="A75:F75"/>
    <mergeCell ref="H75:AE75"/>
    <mergeCell ref="AF75:AR75"/>
    <mergeCell ref="AS75:BE75"/>
    <mergeCell ref="BF75:BQ75"/>
    <mergeCell ref="A74:F74"/>
    <mergeCell ref="H74:AE74"/>
    <mergeCell ref="AF74:AR74"/>
    <mergeCell ref="AS74:BE74"/>
    <mergeCell ref="BF74:BQ74"/>
    <mergeCell ref="BR74:CK74"/>
    <mergeCell ref="BR73:CK73"/>
    <mergeCell ref="CL73:DG73"/>
    <mergeCell ref="DH73:DU73"/>
    <mergeCell ref="DV73:EI73"/>
    <mergeCell ref="EJ73:EW73"/>
    <mergeCell ref="EX73:FK73"/>
    <mergeCell ref="CL72:DG72"/>
    <mergeCell ref="DH72:DU72"/>
    <mergeCell ref="DV72:EI72"/>
    <mergeCell ref="EJ72:EW72"/>
    <mergeCell ref="EX72:FK72"/>
    <mergeCell ref="A73:F73"/>
    <mergeCell ref="H73:AE73"/>
    <mergeCell ref="AF73:AR73"/>
    <mergeCell ref="AS73:BE73"/>
    <mergeCell ref="BF73:BQ73"/>
    <mergeCell ref="A72:F72"/>
    <mergeCell ref="H72:AE72"/>
    <mergeCell ref="AF72:AR72"/>
    <mergeCell ref="AS72:BE72"/>
    <mergeCell ref="BF72:BQ72"/>
    <mergeCell ref="BR72:CK72"/>
    <mergeCell ref="BR71:CK71"/>
    <mergeCell ref="CL71:DG71"/>
    <mergeCell ref="DH71:DU71"/>
    <mergeCell ref="DV71:EI71"/>
    <mergeCell ref="EJ71:EW71"/>
    <mergeCell ref="EX71:FK71"/>
    <mergeCell ref="CL70:DG70"/>
    <mergeCell ref="DH70:DU70"/>
    <mergeCell ref="DV70:EI70"/>
    <mergeCell ref="EJ70:EW70"/>
    <mergeCell ref="EX70:FK70"/>
    <mergeCell ref="A71:F71"/>
    <mergeCell ref="H71:AE71"/>
    <mergeCell ref="AF71:AR71"/>
    <mergeCell ref="AS71:BE71"/>
    <mergeCell ref="BF71:BQ71"/>
    <mergeCell ref="A70:F70"/>
    <mergeCell ref="H70:AE70"/>
    <mergeCell ref="AF70:AR70"/>
    <mergeCell ref="AS70:BE70"/>
    <mergeCell ref="BF70:BQ70"/>
    <mergeCell ref="BR70:CK70"/>
    <mergeCell ref="BR69:CK69"/>
    <mergeCell ref="CL69:DG69"/>
    <mergeCell ref="DH69:DU69"/>
    <mergeCell ref="DV69:EI69"/>
    <mergeCell ref="EJ69:EW69"/>
    <mergeCell ref="EX69:FK69"/>
    <mergeCell ref="CL68:DG68"/>
    <mergeCell ref="DH68:DU68"/>
    <mergeCell ref="DV68:EI68"/>
    <mergeCell ref="EJ68:EW68"/>
    <mergeCell ref="EX68:FK68"/>
    <mergeCell ref="A69:F69"/>
    <mergeCell ref="H69:AE69"/>
    <mergeCell ref="AF69:AR69"/>
    <mergeCell ref="AS69:BE69"/>
    <mergeCell ref="BF69:BQ69"/>
    <mergeCell ref="A68:F68"/>
    <mergeCell ref="H68:AE68"/>
    <mergeCell ref="AF68:AR68"/>
    <mergeCell ref="AS68:BE68"/>
    <mergeCell ref="BF68:BQ68"/>
    <mergeCell ref="BR68:CK68"/>
    <mergeCell ref="BR102:CK102"/>
    <mergeCell ref="CL102:DG102"/>
    <mergeCell ref="DH102:DU102"/>
    <mergeCell ref="DV102:EI102"/>
    <mergeCell ref="EJ102:EW102"/>
    <mergeCell ref="EX102:FK102"/>
    <mergeCell ref="CL101:DG101"/>
    <mergeCell ref="DH101:DU101"/>
    <mergeCell ref="DV101:EI101"/>
    <mergeCell ref="EJ101:EW101"/>
    <mergeCell ref="EX101:FK101"/>
    <mergeCell ref="A102:F102"/>
    <mergeCell ref="H102:AE102"/>
    <mergeCell ref="AF102:AR102"/>
    <mergeCell ref="AS102:BE102"/>
    <mergeCell ref="BF102:BQ102"/>
    <mergeCell ref="A101:F101"/>
    <mergeCell ref="H101:AE101"/>
    <mergeCell ref="AF101:AR101"/>
    <mergeCell ref="AS101:BE101"/>
    <mergeCell ref="BF101:BQ101"/>
    <mergeCell ref="BR101:CK101"/>
    <mergeCell ref="BR100:CK100"/>
    <mergeCell ref="CL100:DG100"/>
    <mergeCell ref="DH100:DU100"/>
    <mergeCell ref="DV100:EI100"/>
    <mergeCell ref="EJ100:EW100"/>
    <mergeCell ref="EX100:FK100"/>
    <mergeCell ref="CL99:DG99"/>
    <mergeCell ref="DH99:DU99"/>
    <mergeCell ref="DV99:EI99"/>
    <mergeCell ref="EJ99:EW99"/>
    <mergeCell ref="EX99:FK99"/>
    <mergeCell ref="A100:F100"/>
    <mergeCell ref="H100:AE100"/>
    <mergeCell ref="AF100:AR100"/>
    <mergeCell ref="AS100:BE100"/>
    <mergeCell ref="BF100:BQ100"/>
    <mergeCell ref="A99:F99"/>
    <mergeCell ref="H99:AE99"/>
    <mergeCell ref="AF99:AR99"/>
    <mergeCell ref="AS99:BE99"/>
    <mergeCell ref="BF99:BQ99"/>
    <mergeCell ref="BR99:CK99"/>
    <mergeCell ref="BR98:CK98"/>
    <mergeCell ref="CL98:DG98"/>
    <mergeCell ref="DH98:DU98"/>
    <mergeCell ref="DV98:EI98"/>
    <mergeCell ref="EJ98:EW98"/>
    <mergeCell ref="EX98:FK98"/>
    <mergeCell ref="CL67:DG67"/>
    <mergeCell ref="DH67:DU67"/>
    <mergeCell ref="DV67:EI67"/>
    <mergeCell ref="EJ67:EW67"/>
    <mergeCell ref="EX67:FK67"/>
    <mergeCell ref="A98:F98"/>
    <mergeCell ref="H98:AE98"/>
    <mergeCell ref="AF98:AR98"/>
    <mergeCell ref="AS98:BE98"/>
    <mergeCell ref="BF98:BQ98"/>
    <mergeCell ref="A67:F67"/>
    <mergeCell ref="H67:AE67"/>
    <mergeCell ref="AF67:AR67"/>
    <mergeCell ref="AS67:BE67"/>
    <mergeCell ref="BF67:BQ67"/>
    <mergeCell ref="BR67:CK67"/>
    <mergeCell ref="BR66:CK66"/>
    <mergeCell ref="CL66:DG66"/>
    <mergeCell ref="DH66:DU66"/>
    <mergeCell ref="DV66:EI66"/>
    <mergeCell ref="EJ66:EW66"/>
    <mergeCell ref="EX66:FK66"/>
    <mergeCell ref="CL65:DG65"/>
    <mergeCell ref="DH65:DU65"/>
    <mergeCell ref="DV65:EI65"/>
    <mergeCell ref="EJ65:EW65"/>
    <mergeCell ref="EX65:FK65"/>
    <mergeCell ref="A66:F66"/>
    <mergeCell ref="H66:AE66"/>
    <mergeCell ref="AF66:AR66"/>
    <mergeCell ref="AS66:BE66"/>
    <mergeCell ref="BF66:BQ66"/>
    <mergeCell ref="A65:F65"/>
    <mergeCell ref="H65:AE65"/>
    <mergeCell ref="AF65:AR65"/>
    <mergeCell ref="AS65:BE65"/>
    <mergeCell ref="BF65:BQ65"/>
    <mergeCell ref="BR65:CK65"/>
    <mergeCell ref="BR64:CK64"/>
    <mergeCell ref="CL64:DG64"/>
    <mergeCell ref="DH64:DU64"/>
    <mergeCell ref="DV64:EI64"/>
    <mergeCell ref="EJ64:EW64"/>
    <mergeCell ref="EX64:FK64"/>
    <mergeCell ref="CL63:DG63"/>
    <mergeCell ref="DH63:DU63"/>
    <mergeCell ref="DV63:EI63"/>
    <mergeCell ref="EJ63:EW63"/>
    <mergeCell ref="EX63:FK63"/>
    <mergeCell ref="A64:F64"/>
    <mergeCell ref="H64:AE64"/>
    <mergeCell ref="AF64:AR64"/>
    <mergeCell ref="AS64:BE64"/>
    <mergeCell ref="BF64:BQ64"/>
    <mergeCell ref="A63:F63"/>
    <mergeCell ref="H63:AE63"/>
    <mergeCell ref="AF63:AR63"/>
    <mergeCell ref="AS63:BE63"/>
    <mergeCell ref="BF63:BQ63"/>
    <mergeCell ref="BR63:CK63"/>
    <mergeCell ref="BR62:CK62"/>
    <mergeCell ref="CL62:DG62"/>
    <mergeCell ref="DH62:DU62"/>
    <mergeCell ref="DV62:EI62"/>
    <mergeCell ref="EJ62:EW62"/>
    <mergeCell ref="EX62:FK62"/>
    <mergeCell ref="CL61:DG61"/>
    <mergeCell ref="DH61:DU61"/>
    <mergeCell ref="DV61:EI61"/>
    <mergeCell ref="EJ61:EW61"/>
    <mergeCell ref="EX61:FK61"/>
    <mergeCell ref="A62:F62"/>
    <mergeCell ref="H62:AE62"/>
    <mergeCell ref="AF62:AR62"/>
    <mergeCell ref="AS62:BE62"/>
    <mergeCell ref="BF62:BQ62"/>
    <mergeCell ref="A61:F61"/>
    <mergeCell ref="H61:AE61"/>
    <mergeCell ref="AF61:AR61"/>
    <mergeCell ref="AS61:BE61"/>
    <mergeCell ref="BF61:BQ61"/>
    <mergeCell ref="BR61:CK61"/>
    <mergeCell ref="BR60:CK60"/>
    <mergeCell ref="CL60:DG60"/>
    <mergeCell ref="DH60:DU60"/>
    <mergeCell ref="DV60:EI60"/>
    <mergeCell ref="EJ60:EW60"/>
    <mergeCell ref="EX60:FK60"/>
    <mergeCell ref="CL59:DG59"/>
    <mergeCell ref="DH59:DU59"/>
    <mergeCell ref="DV59:EI59"/>
    <mergeCell ref="EJ59:EW59"/>
    <mergeCell ref="EX59:FK59"/>
    <mergeCell ref="A60:F60"/>
    <mergeCell ref="H60:AE60"/>
    <mergeCell ref="AF60:AR60"/>
    <mergeCell ref="AS60:BE60"/>
    <mergeCell ref="BF60:BQ60"/>
    <mergeCell ref="A59:F59"/>
    <mergeCell ref="H59:AE59"/>
    <mergeCell ref="AF59:AR59"/>
    <mergeCell ref="AS59:BE59"/>
    <mergeCell ref="BF59:BQ59"/>
    <mergeCell ref="BR59:CK59"/>
    <mergeCell ref="BR58:CK58"/>
    <mergeCell ref="CL58:DG58"/>
    <mergeCell ref="DH58:DU58"/>
    <mergeCell ref="DV58:EI58"/>
    <mergeCell ref="EJ58:EW58"/>
    <mergeCell ref="EX58:FK58"/>
    <mergeCell ref="CL57:DG57"/>
    <mergeCell ref="DH57:DU57"/>
    <mergeCell ref="DV57:EI57"/>
    <mergeCell ref="EJ57:EW57"/>
    <mergeCell ref="EX57:FK57"/>
    <mergeCell ref="A58:F58"/>
    <mergeCell ref="H58:AE58"/>
    <mergeCell ref="AF58:AR58"/>
    <mergeCell ref="AS58:BE58"/>
    <mergeCell ref="BF58:BQ58"/>
    <mergeCell ref="A57:F57"/>
    <mergeCell ref="H57:AE57"/>
    <mergeCell ref="AF57:AR57"/>
    <mergeCell ref="AS57:BE57"/>
    <mergeCell ref="BF57:BQ57"/>
    <mergeCell ref="BR57:CK57"/>
    <mergeCell ref="BR56:CK56"/>
    <mergeCell ref="CL56:DG56"/>
    <mergeCell ref="DH56:DU56"/>
    <mergeCell ref="DV56:EI56"/>
    <mergeCell ref="EJ56:EW56"/>
    <mergeCell ref="EX56:FK56"/>
    <mergeCell ref="CL55:DG55"/>
    <mergeCell ref="DH55:DU55"/>
    <mergeCell ref="DV55:EI55"/>
    <mergeCell ref="EJ55:EW55"/>
    <mergeCell ref="EX55:FK55"/>
    <mergeCell ref="A56:F56"/>
    <mergeCell ref="H56:AE56"/>
    <mergeCell ref="AF56:AR56"/>
    <mergeCell ref="AS56:BE56"/>
    <mergeCell ref="BF56:BQ56"/>
    <mergeCell ref="A55:F55"/>
    <mergeCell ref="H55:AE55"/>
    <mergeCell ref="AF55:AR55"/>
    <mergeCell ref="AS55:BE55"/>
    <mergeCell ref="BF55:BQ55"/>
    <mergeCell ref="BR55:CK55"/>
    <mergeCell ref="BR54:CK54"/>
    <mergeCell ref="CL54:DG54"/>
    <mergeCell ref="DH54:DU54"/>
    <mergeCell ref="DV54:EI54"/>
    <mergeCell ref="EJ54:EW54"/>
    <mergeCell ref="EX54:FK54"/>
    <mergeCell ref="CL53:DG53"/>
    <mergeCell ref="DH53:DU53"/>
    <mergeCell ref="DV53:EI53"/>
    <mergeCell ref="EJ53:EW53"/>
    <mergeCell ref="EX53:FK53"/>
    <mergeCell ref="A54:F54"/>
    <mergeCell ref="H54:AE54"/>
    <mergeCell ref="AF54:AR54"/>
    <mergeCell ref="AS54:BE54"/>
    <mergeCell ref="BF54:BQ54"/>
    <mergeCell ref="A53:F53"/>
    <mergeCell ref="H53:AE53"/>
    <mergeCell ref="AF53:AR53"/>
    <mergeCell ref="AS53:BE53"/>
    <mergeCell ref="BF53:BQ53"/>
    <mergeCell ref="BR53:CK53"/>
    <mergeCell ref="BR52:CK52"/>
    <mergeCell ref="CL52:DG52"/>
    <mergeCell ref="DH52:DU52"/>
    <mergeCell ref="DV52:EI52"/>
    <mergeCell ref="EJ52:EW52"/>
    <mergeCell ref="EX52:FK52"/>
    <mergeCell ref="CL51:DG51"/>
    <mergeCell ref="DH51:DU51"/>
    <mergeCell ref="DV51:EI51"/>
    <mergeCell ref="EJ51:EW51"/>
    <mergeCell ref="EX51:FK51"/>
    <mergeCell ref="A52:F52"/>
    <mergeCell ref="H52:AE52"/>
    <mergeCell ref="AF52:AR52"/>
    <mergeCell ref="AS52:BE52"/>
    <mergeCell ref="BF52:BQ52"/>
    <mergeCell ref="A51:F51"/>
    <mergeCell ref="H51:AE51"/>
    <mergeCell ref="AF51:AR51"/>
    <mergeCell ref="AS51:BE51"/>
    <mergeCell ref="BF51:BQ51"/>
    <mergeCell ref="BR51:CK51"/>
    <mergeCell ref="BR50:CK50"/>
    <mergeCell ref="CL50:DG50"/>
    <mergeCell ref="DH50:DU50"/>
    <mergeCell ref="DV50:EI50"/>
    <mergeCell ref="EJ50:EW50"/>
    <mergeCell ref="EX50:FK50"/>
    <mergeCell ref="CL49:DG49"/>
    <mergeCell ref="DH49:DU49"/>
    <mergeCell ref="DV49:EI49"/>
    <mergeCell ref="EJ49:EW49"/>
    <mergeCell ref="EX49:FK49"/>
    <mergeCell ref="A50:F50"/>
    <mergeCell ref="H50:AE50"/>
    <mergeCell ref="AF50:AR50"/>
    <mergeCell ref="AS50:BE50"/>
    <mergeCell ref="BF50:BQ50"/>
    <mergeCell ref="A49:F49"/>
    <mergeCell ref="H49:AE49"/>
    <mergeCell ref="AF49:AR49"/>
    <mergeCell ref="AS49:BE49"/>
    <mergeCell ref="BF49:BQ49"/>
    <mergeCell ref="BR49:CK49"/>
    <mergeCell ref="BR48:CK48"/>
    <mergeCell ref="CL48:DG48"/>
    <mergeCell ref="DH48:DU48"/>
    <mergeCell ref="DV48:EI48"/>
    <mergeCell ref="EJ48:EW48"/>
    <mergeCell ref="EX48:FK48"/>
    <mergeCell ref="CL47:DG47"/>
    <mergeCell ref="DH47:DU47"/>
    <mergeCell ref="DV47:EI47"/>
    <mergeCell ref="EJ47:EW47"/>
    <mergeCell ref="EX47:FK47"/>
    <mergeCell ref="A48:F48"/>
    <mergeCell ref="H48:AE48"/>
    <mergeCell ref="AF48:AR48"/>
    <mergeCell ref="AS48:BE48"/>
    <mergeCell ref="BF48:BQ48"/>
    <mergeCell ref="A47:F47"/>
    <mergeCell ref="H47:AE47"/>
    <mergeCell ref="AF47:AR47"/>
    <mergeCell ref="AS47:BE47"/>
    <mergeCell ref="BF47:BQ47"/>
    <mergeCell ref="BR47:CK47"/>
    <mergeCell ref="BR46:CK46"/>
    <mergeCell ref="CL46:DG46"/>
    <mergeCell ref="DH46:DU46"/>
    <mergeCell ref="DV46:EI46"/>
    <mergeCell ref="EJ46:EW46"/>
    <mergeCell ref="EX46:FK46"/>
    <mergeCell ref="CL45:DG45"/>
    <mergeCell ref="DH45:DU45"/>
    <mergeCell ref="DV45:EI45"/>
    <mergeCell ref="EJ45:EW45"/>
    <mergeCell ref="EX45:FK45"/>
    <mergeCell ref="A46:F46"/>
    <mergeCell ref="H46:AE46"/>
    <mergeCell ref="AF46:AR46"/>
    <mergeCell ref="AS46:BE46"/>
    <mergeCell ref="BF46:BQ46"/>
    <mergeCell ref="A45:F45"/>
    <mergeCell ref="H45:AE45"/>
    <mergeCell ref="AF45:AR45"/>
    <mergeCell ref="AS45:BE45"/>
    <mergeCell ref="BF45:BQ45"/>
    <mergeCell ref="BR45:CK45"/>
    <mergeCell ref="BR44:CK44"/>
    <mergeCell ref="CL44:DG44"/>
    <mergeCell ref="DH44:DU44"/>
    <mergeCell ref="DV44:EI44"/>
    <mergeCell ref="EJ44:EW44"/>
    <mergeCell ref="EX44:FK44"/>
    <mergeCell ref="CL43:DG43"/>
    <mergeCell ref="DH43:DU43"/>
    <mergeCell ref="DV43:EI43"/>
    <mergeCell ref="EJ43:EW43"/>
    <mergeCell ref="EX43:FK43"/>
    <mergeCell ref="A44:F44"/>
    <mergeCell ref="H44:AE44"/>
    <mergeCell ref="AF44:AR44"/>
    <mergeCell ref="AS44:BE44"/>
    <mergeCell ref="BF44:BQ44"/>
    <mergeCell ref="A43:F43"/>
    <mergeCell ref="H43:AE43"/>
    <mergeCell ref="AF43:AR43"/>
    <mergeCell ref="AS43:BE43"/>
    <mergeCell ref="BF43:BQ43"/>
    <mergeCell ref="BR43:CK43"/>
    <mergeCell ref="BR42:CK42"/>
    <mergeCell ref="CL42:DG42"/>
    <mergeCell ref="DH42:DU42"/>
    <mergeCell ref="DV42:EI42"/>
    <mergeCell ref="EJ42:EW42"/>
    <mergeCell ref="EX42:FK42"/>
    <mergeCell ref="CL41:DG41"/>
    <mergeCell ref="DH41:DU41"/>
    <mergeCell ref="DV41:EI41"/>
    <mergeCell ref="EJ41:EW41"/>
    <mergeCell ref="EX41:FK41"/>
    <mergeCell ref="A42:F42"/>
    <mergeCell ref="H42:AE42"/>
    <mergeCell ref="AF42:AR42"/>
    <mergeCell ref="AS42:BE42"/>
    <mergeCell ref="BF42:BQ42"/>
    <mergeCell ref="A41:F41"/>
    <mergeCell ref="H41:AE41"/>
    <mergeCell ref="AF41:AR41"/>
    <mergeCell ref="AS41:BE41"/>
    <mergeCell ref="BF41:BQ41"/>
    <mergeCell ref="BR41:CK41"/>
    <mergeCell ref="BR40:CK40"/>
    <mergeCell ref="CL40:DG40"/>
    <mergeCell ref="DH40:DU40"/>
    <mergeCell ref="DV40:EI40"/>
    <mergeCell ref="EJ40:EW40"/>
    <mergeCell ref="EX40:FK40"/>
    <mergeCell ref="CL39:DG39"/>
    <mergeCell ref="DH39:DU39"/>
    <mergeCell ref="DV39:EI39"/>
    <mergeCell ref="EJ39:EW39"/>
    <mergeCell ref="EX39:FK39"/>
    <mergeCell ref="A40:F40"/>
    <mergeCell ref="H40:AE40"/>
    <mergeCell ref="AF40:AR40"/>
    <mergeCell ref="AS40:BE40"/>
    <mergeCell ref="BF40:BQ40"/>
    <mergeCell ref="DH38:DU38"/>
    <mergeCell ref="DV38:EI38"/>
    <mergeCell ref="EJ38:EW38"/>
    <mergeCell ref="EX38:FK38"/>
    <mergeCell ref="A39:F39"/>
    <mergeCell ref="H39:AE39"/>
    <mergeCell ref="AF39:AR39"/>
    <mergeCell ref="AS39:BE39"/>
    <mergeCell ref="BF39:BQ39"/>
    <mergeCell ref="BR39:CK39"/>
    <mergeCell ref="BF38:BQ38"/>
    <mergeCell ref="CL8:DG8"/>
    <mergeCell ref="CL9:DG9"/>
    <mergeCell ref="AF9:AR9"/>
    <mergeCell ref="BF11:BQ11"/>
    <mergeCell ref="BF12:BQ12"/>
    <mergeCell ref="BR38:CK38"/>
    <mergeCell ref="CL38:DG38"/>
    <mergeCell ref="AF11:AR11"/>
    <mergeCell ref="AF12:AR12"/>
    <mergeCell ref="A38:F38"/>
    <mergeCell ref="H38:AE38"/>
    <mergeCell ref="AF38:AR38"/>
    <mergeCell ref="AS38:BE38"/>
    <mergeCell ref="A10:F10"/>
    <mergeCell ref="A11:F11"/>
    <mergeCell ref="A12:F12"/>
    <mergeCell ref="AS12:BE12"/>
    <mergeCell ref="AF7:AR7"/>
    <mergeCell ref="AF8:AR8"/>
    <mergeCell ref="H12:AE12"/>
    <mergeCell ref="AF10:AR10"/>
    <mergeCell ref="AS7:BE7"/>
    <mergeCell ref="AS8:BE8"/>
    <mergeCell ref="AS9:BE9"/>
    <mergeCell ref="AS10:BE10"/>
    <mergeCell ref="G7:AE7"/>
    <mergeCell ref="CL10:DG10"/>
    <mergeCell ref="CL11:DG11"/>
    <mergeCell ref="H10:AE10"/>
    <mergeCell ref="H11:AE11"/>
    <mergeCell ref="CL7:DG7"/>
    <mergeCell ref="G5:AE6"/>
    <mergeCell ref="H8:AE8"/>
    <mergeCell ref="H9:AE9"/>
    <mergeCell ref="AS11:BE11"/>
    <mergeCell ref="AF5:BE5"/>
    <mergeCell ref="A5:F6"/>
    <mergeCell ref="BF5:BQ6"/>
    <mergeCell ref="BF9:BQ9"/>
    <mergeCell ref="A8:F8"/>
    <mergeCell ref="A9:F9"/>
    <mergeCell ref="AF6:AR6"/>
    <mergeCell ref="A7:F7"/>
    <mergeCell ref="AS6:BE6"/>
    <mergeCell ref="BF10:BQ10"/>
    <mergeCell ref="BR7:CK7"/>
    <mergeCell ref="BR8:CK8"/>
    <mergeCell ref="BR9:CK9"/>
    <mergeCell ref="BR10:CK10"/>
    <mergeCell ref="BR5:CK6"/>
    <mergeCell ref="BR11:CK11"/>
    <mergeCell ref="BF7:BQ7"/>
    <mergeCell ref="BF8:BQ8"/>
    <mergeCell ref="BR12:CK12"/>
    <mergeCell ref="DH6:DU6"/>
    <mergeCell ref="DH7:DU7"/>
    <mergeCell ref="DH8:DU8"/>
    <mergeCell ref="DH9:DU9"/>
    <mergeCell ref="DH10:DU10"/>
    <mergeCell ref="DH11:DU11"/>
    <mergeCell ref="DH12:DU12"/>
    <mergeCell ref="CL12:DG12"/>
    <mergeCell ref="CL5:DG6"/>
    <mergeCell ref="DV6:EI6"/>
    <mergeCell ref="EJ6:EW6"/>
    <mergeCell ref="EX6:FK6"/>
    <mergeCell ref="DV7:EI7"/>
    <mergeCell ref="EJ7:EW7"/>
    <mergeCell ref="EX7:FK7"/>
    <mergeCell ref="DV8:EI8"/>
    <mergeCell ref="EJ8:EW8"/>
    <mergeCell ref="EX8:FK8"/>
    <mergeCell ref="DV9:EI9"/>
    <mergeCell ref="EJ9:EW9"/>
    <mergeCell ref="EX9:FK9"/>
    <mergeCell ref="DV10:EI10"/>
    <mergeCell ref="EJ10:EW10"/>
    <mergeCell ref="EX10:FK10"/>
    <mergeCell ref="DV11:EI11"/>
    <mergeCell ref="EJ11:EW11"/>
    <mergeCell ref="EX11:FK11"/>
    <mergeCell ref="DV12:EI12"/>
    <mergeCell ref="EJ12:EW12"/>
    <mergeCell ref="EX12:FK12"/>
    <mergeCell ref="DH5:FK5"/>
    <mergeCell ref="EB3:EP3"/>
    <mergeCell ref="A105:FK105"/>
    <mergeCell ref="A104:FK104"/>
    <mergeCell ref="BR23:CK23"/>
    <mergeCell ref="A24:F24"/>
    <mergeCell ref="H24:AE24"/>
    <mergeCell ref="AF24:AR24"/>
    <mergeCell ref="AS24:BE24"/>
    <mergeCell ref="BF24:BQ24"/>
    <mergeCell ref="A23:F23"/>
    <mergeCell ref="H23:AE23"/>
    <mergeCell ref="AF23:AR23"/>
    <mergeCell ref="AS23:BE23"/>
    <mergeCell ref="BF23:BQ23"/>
    <mergeCell ref="DV24:EI24"/>
    <mergeCell ref="EJ24:EW24"/>
    <mergeCell ref="EX24:FK24"/>
    <mergeCell ref="CL23:DG23"/>
    <mergeCell ref="DH23:DU23"/>
    <mergeCell ref="DV23:EI23"/>
    <mergeCell ref="EJ23:EW23"/>
    <mergeCell ref="EX23:FK23"/>
    <mergeCell ref="AS25:BE25"/>
    <mergeCell ref="BF25:BQ25"/>
    <mergeCell ref="BR25:CK25"/>
    <mergeCell ref="BR24:CK24"/>
    <mergeCell ref="CL24:DG24"/>
    <mergeCell ref="DH24:DU24"/>
    <mergeCell ref="EJ25:EW25"/>
    <mergeCell ref="EX25:FK25"/>
    <mergeCell ref="A26:F26"/>
    <mergeCell ref="H26:AE26"/>
    <mergeCell ref="AF26:AR26"/>
    <mergeCell ref="AS26:BE26"/>
    <mergeCell ref="BF26:BQ26"/>
    <mergeCell ref="A25:F25"/>
    <mergeCell ref="H25:AE25"/>
    <mergeCell ref="AF25:AR25"/>
    <mergeCell ref="BR26:CK26"/>
    <mergeCell ref="CL26:DG26"/>
    <mergeCell ref="DH26:DU26"/>
    <mergeCell ref="DV26:EI26"/>
    <mergeCell ref="EJ26:EW26"/>
    <mergeCell ref="DH27:DU27"/>
    <mergeCell ref="DV27:EI27"/>
    <mergeCell ref="EJ27:EW27"/>
    <mergeCell ref="A27:F27"/>
    <mergeCell ref="H27:AE27"/>
    <mergeCell ref="AF27:AR27"/>
    <mergeCell ref="AS27:BE27"/>
    <mergeCell ref="BF27:BQ27"/>
    <mergeCell ref="CL27:DG27"/>
    <mergeCell ref="BR27:CK27"/>
    <mergeCell ref="EX27:FK27"/>
    <mergeCell ref="BR28:CK28"/>
    <mergeCell ref="A29:F29"/>
    <mergeCell ref="H29:AE29"/>
    <mergeCell ref="AF29:AR29"/>
    <mergeCell ref="AS29:BE29"/>
    <mergeCell ref="BF29:BQ29"/>
    <mergeCell ref="A28:F28"/>
    <mergeCell ref="H28:AE28"/>
    <mergeCell ref="AF28:AR28"/>
    <mergeCell ref="AS28:BE28"/>
    <mergeCell ref="BF28:BQ28"/>
    <mergeCell ref="EX29:FK29"/>
    <mergeCell ref="CL28:DG28"/>
    <mergeCell ref="DH28:DU28"/>
    <mergeCell ref="DV28:EI28"/>
    <mergeCell ref="EJ28:EW28"/>
    <mergeCell ref="EX28:FK28"/>
    <mergeCell ref="BR30:CK30"/>
    <mergeCell ref="BR29:CK29"/>
    <mergeCell ref="CL29:DG29"/>
    <mergeCell ref="DH29:DU29"/>
    <mergeCell ref="DV29:EI29"/>
    <mergeCell ref="EJ29:EW29"/>
    <mergeCell ref="A31:F31"/>
    <mergeCell ref="H31:AE31"/>
    <mergeCell ref="AF31:AR31"/>
    <mergeCell ref="AS31:BE31"/>
    <mergeCell ref="BF31:BQ31"/>
    <mergeCell ref="A30:F30"/>
    <mergeCell ref="H30:AE30"/>
    <mergeCell ref="AF30:AR30"/>
    <mergeCell ref="AS30:BE30"/>
    <mergeCell ref="BF30:BQ30"/>
    <mergeCell ref="EX31:FK31"/>
    <mergeCell ref="CL30:DG30"/>
    <mergeCell ref="DH30:DU30"/>
    <mergeCell ref="DV30:EI30"/>
    <mergeCell ref="EJ30:EW30"/>
    <mergeCell ref="EX30:FK30"/>
    <mergeCell ref="BR31:CK31"/>
    <mergeCell ref="CL31:DG31"/>
    <mergeCell ref="DH31:DU31"/>
    <mergeCell ref="DV31:EI31"/>
    <mergeCell ref="EJ31:EW31"/>
    <mergeCell ref="CL32:DG32"/>
    <mergeCell ref="DH32:DU32"/>
    <mergeCell ref="DV32:EI32"/>
    <mergeCell ref="EJ32:EW32"/>
    <mergeCell ref="EX32:FK32"/>
    <mergeCell ref="A32:F32"/>
    <mergeCell ref="H32:AE32"/>
    <mergeCell ref="AF32:AR32"/>
    <mergeCell ref="AS32:BE32"/>
    <mergeCell ref="BF32:BQ32"/>
    <mergeCell ref="BR32:CK32"/>
    <mergeCell ref="EX22:FK22"/>
    <mergeCell ref="A22:F22"/>
    <mergeCell ref="H22:AE22"/>
    <mergeCell ref="AF22:AR22"/>
    <mergeCell ref="AS22:BE22"/>
    <mergeCell ref="BF22:BQ22"/>
    <mergeCell ref="BR22:CK22"/>
    <mergeCell ref="BR21:CK21"/>
    <mergeCell ref="CL21:DG21"/>
    <mergeCell ref="DH21:DU21"/>
    <mergeCell ref="DV21:EI21"/>
    <mergeCell ref="EJ21:EW21"/>
    <mergeCell ref="CL22:DG22"/>
    <mergeCell ref="DH22:DU22"/>
    <mergeCell ref="DV22:EI22"/>
    <mergeCell ref="EJ22:EW22"/>
    <mergeCell ref="EX21:FK21"/>
    <mergeCell ref="CL20:DG20"/>
    <mergeCell ref="DH20:DU20"/>
    <mergeCell ref="DV20:EI20"/>
    <mergeCell ref="EJ20:EW20"/>
    <mergeCell ref="EX20:FK20"/>
    <mergeCell ref="A21:F21"/>
    <mergeCell ref="H21:AE21"/>
    <mergeCell ref="AF21:AR21"/>
    <mergeCell ref="AS21:BE21"/>
    <mergeCell ref="BF21:BQ21"/>
    <mergeCell ref="A20:F20"/>
    <mergeCell ref="H20:AE20"/>
    <mergeCell ref="AF20:AR20"/>
    <mergeCell ref="AS20:BE20"/>
    <mergeCell ref="BF20:BQ20"/>
    <mergeCell ref="EX18:FK18"/>
    <mergeCell ref="BR20:CK20"/>
    <mergeCell ref="BR19:CK19"/>
    <mergeCell ref="CL19:DG19"/>
    <mergeCell ref="DH19:DU19"/>
    <mergeCell ref="DV19:EI19"/>
    <mergeCell ref="EJ19:EW19"/>
    <mergeCell ref="A18:F18"/>
    <mergeCell ref="H18:AE18"/>
    <mergeCell ref="AF18:AR18"/>
    <mergeCell ref="AS18:BE18"/>
    <mergeCell ref="BF18:BQ18"/>
    <mergeCell ref="EX19:FK19"/>
    <mergeCell ref="CL18:DG18"/>
    <mergeCell ref="DH18:DU18"/>
    <mergeCell ref="DV18:EI18"/>
    <mergeCell ref="EJ18:EW18"/>
    <mergeCell ref="A33:F33"/>
    <mergeCell ref="H33:AE33"/>
    <mergeCell ref="AF33:AR33"/>
    <mergeCell ref="AS33:BE33"/>
    <mergeCell ref="BF33:BQ33"/>
    <mergeCell ref="A19:F19"/>
    <mergeCell ref="H19:AE19"/>
    <mergeCell ref="AF19:AR19"/>
    <mergeCell ref="AS19:BE19"/>
    <mergeCell ref="BF19:BQ19"/>
    <mergeCell ref="EX33:FK33"/>
    <mergeCell ref="BR34:CK34"/>
    <mergeCell ref="BR33:CK33"/>
    <mergeCell ref="CL33:DG33"/>
    <mergeCell ref="DH33:DU33"/>
    <mergeCell ref="DV33:EI33"/>
    <mergeCell ref="EJ33:EW33"/>
    <mergeCell ref="A35:F35"/>
    <mergeCell ref="H35:AE35"/>
    <mergeCell ref="AF35:AR35"/>
    <mergeCell ref="AS35:BE35"/>
    <mergeCell ref="BF35:BQ35"/>
    <mergeCell ref="A34:F34"/>
    <mergeCell ref="H34:AE34"/>
    <mergeCell ref="AF34:AR34"/>
    <mergeCell ref="AS34:BE34"/>
    <mergeCell ref="BF34:BQ34"/>
    <mergeCell ref="DV35:EI35"/>
    <mergeCell ref="EJ35:EW35"/>
    <mergeCell ref="EX35:FK35"/>
    <mergeCell ref="CL34:DG34"/>
    <mergeCell ref="DH34:DU34"/>
    <mergeCell ref="DV34:EI34"/>
    <mergeCell ref="EJ34:EW34"/>
    <mergeCell ref="EX34:FK34"/>
    <mergeCell ref="A37:F37"/>
    <mergeCell ref="H37:AE37"/>
    <mergeCell ref="AF37:AR37"/>
    <mergeCell ref="AS37:BE37"/>
    <mergeCell ref="BF37:BQ37"/>
    <mergeCell ref="A36:F36"/>
    <mergeCell ref="H36:AE36"/>
    <mergeCell ref="AF36:AR36"/>
    <mergeCell ref="AS36:BE36"/>
    <mergeCell ref="BF36:BQ36"/>
    <mergeCell ref="EX37:FK37"/>
    <mergeCell ref="CL36:DG36"/>
    <mergeCell ref="DH36:DU36"/>
    <mergeCell ref="DV36:EI36"/>
    <mergeCell ref="EJ36:EW36"/>
    <mergeCell ref="EX36:FK36"/>
    <mergeCell ref="BR37:CK37"/>
    <mergeCell ref="CL37:DG37"/>
    <mergeCell ref="DH37:DU37"/>
    <mergeCell ref="DV37:EI37"/>
    <mergeCell ref="EJ37:EW37"/>
    <mergeCell ref="BR36:CK36"/>
    <mergeCell ref="BR35:CK35"/>
    <mergeCell ref="CL35:DG35"/>
    <mergeCell ref="DH35:DU35"/>
    <mergeCell ref="A13:F13"/>
    <mergeCell ref="H13:AE13"/>
    <mergeCell ref="AF13:AR13"/>
    <mergeCell ref="AS13:BE13"/>
    <mergeCell ref="BF13:BQ13"/>
    <mergeCell ref="BF14:BQ14"/>
    <mergeCell ref="A17:F17"/>
    <mergeCell ref="EX26:FK26"/>
    <mergeCell ref="CL25:DG25"/>
    <mergeCell ref="DH25:DU25"/>
    <mergeCell ref="DV25:EI25"/>
    <mergeCell ref="BR14:CK14"/>
    <mergeCell ref="BR13:CK13"/>
    <mergeCell ref="CL13:DG13"/>
    <mergeCell ref="DH13:DU13"/>
    <mergeCell ref="DV13:EI13"/>
    <mergeCell ref="BR18:CK18"/>
    <mergeCell ref="A15:F15"/>
    <mergeCell ref="H15:AE15"/>
    <mergeCell ref="AF15:AR15"/>
    <mergeCell ref="AS15:BE15"/>
    <mergeCell ref="BF15:BQ15"/>
    <mergeCell ref="A14:F14"/>
    <mergeCell ref="H14:AE14"/>
    <mergeCell ref="AF14:AR14"/>
    <mergeCell ref="AS14:BE14"/>
    <mergeCell ref="CL14:DG14"/>
    <mergeCell ref="DH14:DU14"/>
    <mergeCell ref="DV14:EI14"/>
    <mergeCell ref="EJ14:EW14"/>
    <mergeCell ref="EX14:FK14"/>
    <mergeCell ref="EJ13:EW13"/>
    <mergeCell ref="EX13:FK13"/>
    <mergeCell ref="H17:AE17"/>
    <mergeCell ref="AF17:AR17"/>
    <mergeCell ref="AS17:BE17"/>
    <mergeCell ref="BF17:BQ17"/>
    <mergeCell ref="A16:F16"/>
    <mergeCell ref="H16:AE16"/>
    <mergeCell ref="AF16:AR16"/>
    <mergeCell ref="AS16:BE16"/>
    <mergeCell ref="BF16:BQ16"/>
    <mergeCell ref="EX17:FK17"/>
    <mergeCell ref="CL16:DG16"/>
    <mergeCell ref="DH16:DU16"/>
    <mergeCell ref="DV16:EI16"/>
    <mergeCell ref="EJ16:EW16"/>
    <mergeCell ref="EX16:FK16"/>
    <mergeCell ref="BR17:CK17"/>
    <mergeCell ref="CL17:DG17"/>
    <mergeCell ref="DH17:DU17"/>
    <mergeCell ref="DV17:EI17"/>
    <mergeCell ref="EJ17:EW17"/>
    <mergeCell ref="BR16:CK16"/>
    <mergeCell ref="BR15:CK15"/>
    <mergeCell ref="CL15:DG15"/>
    <mergeCell ref="DH15:DU15"/>
    <mergeCell ref="GA6:GN6"/>
    <mergeCell ref="GO6:HB6"/>
    <mergeCell ref="HC6:HP6"/>
    <mergeCell ref="FM6:FZ6"/>
    <mergeCell ref="DV15:EI15"/>
    <mergeCell ref="EJ15:EW15"/>
    <mergeCell ref="EX15:FK15"/>
  </mergeCells>
  <printOptions horizontalCentered="1"/>
  <pageMargins left="0.3937007874015748" right="0.31496062992125984" top="0.3937007874015748" bottom="0.3937007874015748" header="0.1968503937007874" footer="0.1968503937007874"/>
  <pageSetup fitToHeight="5" horizontalDpi="600" verticalDpi="600" orientation="landscape" paperSize="9" scale="85" r:id="rId3"/>
  <rowBreaks count="1" manualBreakCount="1">
    <brk id="97" max="16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92"/>
  <sheetViews>
    <sheetView zoomScaleSheetLayoutView="100" zoomScalePageLayoutView="0" workbookViewId="0" topLeftCell="A1">
      <pane ySplit="8" topLeftCell="A21" activePane="bottomLeft" state="frozen"/>
      <selection pane="topLeft" activeCell="H45" sqref="H45:AE45"/>
      <selection pane="bottomLeft" activeCell="H45" sqref="H45:AE45"/>
    </sheetView>
  </sheetViews>
  <sheetFormatPr defaultColWidth="0.875" defaultRowHeight="12.75"/>
  <cols>
    <col min="1" max="35" width="0.875" style="6" customWidth="1"/>
    <col min="36" max="36" width="21.625" style="6" customWidth="1"/>
    <col min="37" max="16384" width="0.875" style="6" customWidth="1"/>
  </cols>
  <sheetData>
    <row r="1" ht="14.25" customHeight="1">
      <c r="FK1" s="11" t="s">
        <v>58</v>
      </c>
    </row>
    <row r="2" ht="12.75" customHeight="1"/>
    <row r="3" spans="123:139" s="1" customFormat="1" ht="14.25" customHeight="1">
      <c r="DS3" s="12" t="s">
        <v>57</v>
      </c>
      <c r="DT3" s="145" t="s">
        <v>124</v>
      </c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" t="s">
        <v>56</v>
      </c>
    </row>
    <row r="4" ht="6" customHeight="1"/>
    <row r="5" spans="1:167" s="13" customFormat="1" ht="30" customHeight="1">
      <c r="A5" s="222" t="s">
        <v>35</v>
      </c>
      <c r="B5" s="223"/>
      <c r="C5" s="223"/>
      <c r="D5" s="223"/>
      <c r="E5" s="223"/>
      <c r="F5" s="224"/>
      <c r="G5" s="222" t="s">
        <v>55</v>
      </c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4"/>
      <c r="AK5" s="288" t="s">
        <v>33</v>
      </c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90"/>
      <c r="BK5" s="230" t="s">
        <v>54</v>
      </c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2"/>
      <c r="BZ5" s="219" t="s">
        <v>151</v>
      </c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1"/>
      <c r="EH5" s="222" t="s">
        <v>53</v>
      </c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4"/>
    </row>
    <row r="6" spans="1:167" s="13" customFormat="1" ht="14.25" customHeight="1">
      <c r="A6" s="285"/>
      <c r="B6" s="286"/>
      <c r="C6" s="286"/>
      <c r="D6" s="286"/>
      <c r="E6" s="286"/>
      <c r="F6" s="287"/>
      <c r="G6" s="285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7"/>
      <c r="AK6" s="279" t="s">
        <v>28</v>
      </c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1"/>
      <c r="AX6" s="279" t="s">
        <v>27</v>
      </c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1"/>
      <c r="BK6" s="291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3"/>
      <c r="BZ6" s="219" t="s">
        <v>52</v>
      </c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1"/>
      <c r="DD6" s="219" t="s">
        <v>51</v>
      </c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1"/>
      <c r="EH6" s="225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7"/>
    </row>
    <row r="7" spans="1:167" s="13" customFormat="1" ht="87.75" customHeight="1">
      <c r="A7" s="225"/>
      <c r="B7" s="226"/>
      <c r="C7" s="226"/>
      <c r="D7" s="226"/>
      <c r="E7" s="226"/>
      <c r="F7" s="227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82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4"/>
      <c r="AX7" s="282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4"/>
      <c r="BK7" s="233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5"/>
      <c r="BZ7" s="236" t="s">
        <v>152</v>
      </c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75" t="s">
        <v>50</v>
      </c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7"/>
      <c r="DD7" s="236" t="s">
        <v>152</v>
      </c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75" t="s">
        <v>50</v>
      </c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7"/>
      <c r="EH7" s="236" t="s">
        <v>153</v>
      </c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75" t="s">
        <v>49</v>
      </c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7"/>
    </row>
    <row r="8" spans="1:167" s="16" customFormat="1" ht="11.25">
      <c r="A8" s="237">
        <v>1</v>
      </c>
      <c r="B8" s="237"/>
      <c r="C8" s="237"/>
      <c r="D8" s="237"/>
      <c r="E8" s="237"/>
      <c r="F8" s="237"/>
      <c r="G8" s="229">
        <v>2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78">
        <v>3</v>
      </c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>
        <v>4</v>
      </c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29">
        <v>5</v>
      </c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>
        <v>6</v>
      </c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>
        <v>7</v>
      </c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>
        <v>8</v>
      </c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>
        <v>9</v>
      </c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>
        <v>10</v>
      </c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>
        <v>11</v>
      </c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</row>
    <row r="9" spans="1:167" s="17" customFormat="1" ht="45" customHeight="1">
      <c r="A9" s="208" t="s">
        <v>66</v>
      </c>
      <c r="B9" s="209"/>
      <c r="C9" s="209"/>
      <c r="D9" s="209"/>
      <c r="E9" s="209"/>
      <c r="F9" s="210"/>
      <c r="G9" s="38"/>
      <c r="H9" s="266" t="s">
        <v>74</v>
      </c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7"/>
      <c r="AK9" s="268" t="s">
        <v>61</v>
      </c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 t="s">
        <v>62</v>
      </c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193">
        <f>SUM(BK11:BY13)</f>
        <v>201866</v>
      </c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>
        <f>SUM(BZ11:CM13)</f>
        <v>31198</v>
      </c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>
        <f>SUM(CN11:DC13)</f>
        <v>206552</v>
      </c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>
        <f>SUM(DD11:DQ13)</f>
        <v>25548</v>
      </c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>
        <f>SUM(DR11:EG13)</f>
        <v>200903</v>
      </c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261">
        <f>SUM(EH11:EU13)</f>
        <v>0.818898647349189</v>
      </c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>
        <f>SUM(EV11:FK13)</f>
        <v>0.9726509547232658</v>
      </c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1"/>
      <c r="FK9" s="261"/>
    </row>
    <row r="10" spans="1:167" s="18" customFormat="1" ht="13.5" customHeight="1">
      <c r="A10" s="244"/>
      <c r="B10" s="245"/>
      <c r="C10" s="245"/>
      <c r="D10" s="245"/>
      <c r="E10" s="245"/>
      <c r="F10" s="246"/>
      <c r="G10" s="25"/>
      <c r="H10" s="262" t="s">
        <v>9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3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265"/>
      <c r="EF10" s="265"/>
      <c r="EG10" s="265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</row>
    <row r="11" spans="1:167" s="18" customFormat="1" ht="30.75" customHeight="1">
      <c r="A11" s="244"/>
      <c r="B11" s="245"/>
      <c r="C11" s="245"/>
      <c r="D11" s="245"/>
      <c r="E11" s="245"/>
      <c r="F11" s="246"/>
      <c r="G11" s="26"/>
      <c r="H11" s="256" t="s">
        <v>41</v>
      </c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7"/>
      <c r="AK11" s="260" t="s">
        <v>61</v>
      </c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 t="s">
        <v>62</v>
      </c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165">
        <v>201866</v>
      </c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>
        <v>31198</v>
      </c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>
        <v>206552</v>
      </c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>
        <v>25548</v>
      </c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>
        <v>200903</v>
      </c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255">
        <f>DD11/BZ11</f>
        <v>0.818898647349189</v>
      </c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>
        <f>DR11/CN11</f>
        <v>0.9726509547232658</v>
      </c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</row>
    <row r="12" spans="1:167" s="18" customFormat="1" ht="15.75" customHeight="1">
      <c r="A12" s="244"/>
      <c r="B12" s="245"/>
      <c r="C12" s="245"/>
      <c r="D12" s="245"/>
      <c r="E12" s="245"/>
      <c r="F12" s="246"/>
      <c r="G12" s="26"/>
      <c r="H12" s="256" t="s">
        <v>40</v>
      </c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7"/>
      <c r="AK12" s="258" t="s">
        <v>6</v>
      </c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 t="s">
        <v>6</v>
      </c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165">
        <v>0</v>
      </c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>
        <v>0</v>
      </c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>
        <v>0</v>
      </c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>
        <v>0</v>
      </c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>
        <v>0</v>
      </c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255" t="s">
        <v>6</v>
      </c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 t="s">
        <v>6</v>
      </c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</row>
    <row r="13" spans="1:167" s="18" customFormat="1" ht="31.5" customHeight="1">
      <c r="A13" s="247"/>
      <c r="B13" s="248"/>
      <c r="C13" s="248"/>
      <c r="D13" s="248"/>
      <c r="E13" s="248"/>
      <c r="F13" s="249"/>
      <c r="G13" s="27"/>
      <c r="H13" s="251" t="s">
        <v>39</v>
      </c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2"/>
      <c r="AK13" s="253" t="s">
        <v>6</v>
      </c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 t="s">
        <v>6</v>
      </c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0">
        <v>0</v>
      </c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>
        <v>0</v>
      </c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>
        <v>0</v>
      </c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>
        <v>0</v>
      </c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>
        <v>0</v>
      </c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4" t="s">
        <v>6</v>
      </c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 t="s">
        <v>6</v>
      </c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</row>
    <row r="14" spans="1:167" s="17" customFormat="1" ht="42.75" customHeight="1">
      <c r="A14" s="208" t="s">
        <v>67</v>
      </c>
      <c r="B14" s="209"/>
      <c r="C14" s="209"/>
      <c r="D14" s="209"/>
      <c r="E14" s="209"/>
      <c r="F14" s="210"/>
      <c r="G14" s="38"/>
      <c r="H14" s="266" t="s">
        <v>100</v>
      </c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7"/>
      <c r="AK14" s="268" t="str">
        <f>AK16</f>
        <v>июнь    2012 год</v>
      </c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 t="str">
        <f>AX16</f>
        <v>октябрь 2013 год</v>
      </c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193">
        <f>SUM(BK16:BY18)</f>
        <v>611776</v>
      </c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>
        <f>SUM(BZ16:CM18)</f>
        <v>154709</v>
      </c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>
        <f>SUM(CN16:DC18)</f>
        <v>475049</v>
      </c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>
        <f>SUM(DD16:DQ18)</f>
        <v>167131</v>
      </c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>
        <f>SUM(DR16:EG18)</f>
        <v>487471</v>
      </c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261">
        <f>SUM(EH16:EU18)</f>
        <v>1.0802926785125624</v>
      </c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>
        <f>SUM(EV16:FK18)</f>
        <v>1.026148881483805</v>
      </c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</row>
    <row r="15" spans="1:167" s="18" customFormat="1" ht="13.5" customHeight="1">
      <c r="A15" s="244"/>
      <c r="B15" s="245"/>
      <c r="C15" s="245"/>
      <c r="D15" s="245"/>
      <c r="E15" s="245"/>
      <c r="F15" s="246"/>
      <c r="G15" s="25"/>
      <c r="H15" s="262" t="s">
        <v>9</v>
      </c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</row>
    <row r="16" spans="1:167" s="18" customFormat="1" ht="30.75" customHeight="1">
      <c r="A16" s="244"/>
      <c r="B16" s="245"/>
      <c r="C16" s="245"/>
      <c r="D16" s="245"/>
      <c r="E16" s="245"/>
      <c r="F16" s="246"/>
      <c r="G16" s="26"/>
      <c r="H16" s="256" t="s">
        <v>41</v>
      </c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7"/>
      <c r="AK16" s="260" t="s">
        <v>101</v>
      </c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 t="s">
        <v>129</v>
      </c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165">
        <f>167131+444645</f>
        <v>611776</v>
      </c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>
        <v>154709</v>
      </c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>
        <f>320340+BZ16</f>
        <v>475049</v>
      </c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>
        <v>167131</v>
      </c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>
        <f>320340+DD16</f>
        <v>487471</v>
      </c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255">
        <f>DD16/BZ16</f>
        <v>1.0802926785125624</v>
      </c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>
        <f>DR16/CN16</f>
        <v>1.026148881483805</v>
      </c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</row>
    <row r="17" spans="1:167" s="18" customFormat="1" ht="15.75" customHeight="1">
      <c r="A17" s="244"/>
      <c r="B17" s="245"/>
      <c r="C17" s="245"/>
      <c r="D17" s="245"/>
      <c r="E17" s="245"/>
      <c r="F17" s="246"/>
      <c r="G17" s="26"/>
      <c r="H17" s="256" t="s">
        <v>40</v>
      </c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7"/>
      <c r="AK17" s="258" t="s">
        <v>6</v>
      </c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 t="s">
        <v>6</v>
      </c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165">
        <v>0</v>
      </c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>
        <v>0</v>
      </c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>
        <v>0</v>
      </c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>
        <v>0</v>
      </c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>
        <v>0</v>
      </c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255" t="s">
        <v>6</v>
      </c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 t="s">
        <v>6</v>
      </c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5"/>
    </row>
    <row r="18" spans="1:167" s="18" customFormat="1" ht="31.5" customHeight="1">
      <c r="A18" s="247"/>
      <c r="B18" s="248"/>
      <c r="C18" s="248"/>
      <c r="D18" s="248"/>
      <c r="E18" s="248"/>
      <c r="F18" s="249"/>
      <c r="G18" s="27"/>
      <c r="H18" s="251" t="s">
        <v>39</v>
      </c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2"/>
      <c r="AK18" s="253" t="s">
        <v>6</v>
      </c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 t="s">
        <v>6</v>
      </c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0">
        <v>0</v>
      </c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>
        <v>0</v>
      </c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>
        <v>0</v>
      </c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>
        <v>0</v>
      </c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>
        <v>0</v>
      </c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4" t="s">
        <v>6</v>
      </c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 t="s">
        <v>6</v>
      </c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</row>
    <row r="19" spans="1:167" s="17" customFormat="1" ht="42.75" customHeight="1">
      <c r="A19" s="208" t="s">
        <v>68</v>
      </c>
      <c r="B19" s="209"/>
      <c r="C19" s="209"/>
      <c r="D19" s="209"/>
      <c r="E19" s="209"/>
      <c r="F19" s="210"/>
      <c r="G19" s="38"/>
      <c r="H19" s="266" t="s">
        <v>99</v>
      </c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7"/>
      <c r="AK19" s="268" t="str">
        <f>AK21</f>
        <v>июль    2012 год</v>
      </c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 t="str">
        <f>AX21</f>
        <v>январь 2013 год</v>
      </c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193">
        <f>SUM(BK21:BY23)</f>
        <v>168398</v>
      </c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>
        <f>SUM(BZ21:CM23)</f>
        <v>109713</v>
      </c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>
        <f>SUM(CN21:DC23)</f>
        <v>109713</v>
      </c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>
        <f>SUM(DD21:DQ23)</f>
        <v>101565</v>
      </c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>
        <f>SUM(DR21:EG23)</f>
        <v>101565</v>
      </c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261">
        <f>SUM(EH21:EU23)</f>
        <v>0.9257335046895081</v>
      </c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>
        <f>SUM(EV21:FK23)</f>
        <v>0.9257335046895081</v>
      </c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</row>
    <row r="20" spans="1:167" s="18" customFormat="1" ht="13.5" customHeight="1">
      <c r="A20" s="244"/>
      <c r="B20" s="245"/>
      <c r="C20" s="245"/>
      <c r="D20" s="245"/>
      <c r="E20" s="245"/>
      <c r="F20" s="246"/>
      <c r="G20" s="25"/>
      <c r="H20" s="262" t="s">
        <v>9</v>
      </c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3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5"/>
      <c r="EF20" s="265"/>
      <c r="EG20" s="265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59"/>
    </row>
    <row r="21" spans="1:167" s="18" customFormat="1" ht="30.75" customHeight="1">
      <c r="A21" s="244"/>
      <c r="B21" s="245"/>
      <c r="C21" s="245"/>
      <c r="D21" s="245"/>
      <c r="E21" s="245"/>
      <c r="F21" s="246"/>
      <c r="G21" s="26"/>
      <c r="H21" s="256" t="s">
        <v>41</v>
      </c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7"/>
      <c r="AK21" s="260" t="s">
        <v>161</v>
      </c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 t="s">
        <v>126</v>
      </c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165">
        <f>66833+101565</f>
        <v>168398</v>
      </c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>
        <v>109713</v>
      </c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>
        <f>109713</f>
        <v>109713</v>
      </c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>
        <v>101565</v>
      </c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>
        <v>101565</v>
      </c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255">
        <f>DD21/BZ21</f>
        <v>0.9257335046895081</v>
      </c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>
        <f>DR21/CN21</f>
        <v>0.9257335046895081</v>
      </c>
      <c r="EW21" s="255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255"/>
      <c r="FJ21" s="255"/>
      <c r="FK21" s="255"/>
    </row>
    <row r="22" spans="1:167" s="18" customFormat="1" ht="15.75" customHeight="1">
      <c r="A22" s="244"/>
      <c r="B22" s="245"/>
      <c r="C22" s="245"/>
      <c r="D22" s="245"/>
      <c r="E22" s="245"/>
      <c r="F22" s="246"/>
      <c r="G22" s="26"/>
      <c r="H22" s="256" t="s">
        <v>40</v>
      </c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7"/>
      <c r="AK22" s="258" t="s">
        <v>6</v>
      </c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 t="s">
        <v>6</v>
      </c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165">
        <v>0</v>
      </c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>
        <v>0</v>
      </c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>
        <v>0</v>
      </c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>
        <v>0</v>
      </c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>
        <v>0</v>
      </c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255" t="s">
        <v>6</v>
      </c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 t="s">
        <v>6</v>
      </c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55"/>
      <c r="FJ22" s="255"/>
      <c r="FK22" s="255"/>
    </row>
    <row r="23" spans="1:167" s="18" customFormat="1" ht="31.5" customHeight="1">
      <c r="A23" s="247"/>
      <c r="B23" s="248"/>
      <c r="C23" s="248"/>
      <c r="D23" s="248"/>
      <c r="E23" s="248"/>
      <c r="F23" s="249"/>
      <c r="G23" s="27"/>
      <c r="H23" s="251" t="s">
        <v>39</v>
      </c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2"/>
      <c r="AK23" s="253" t="s">
        <v>6</v>
      </c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 t="s">
        <v>6</v>
      </c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0">
        <v>0</v>
      </c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>
        <v>0</v>
      </c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0">
        <v>0</v>
      </c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>
        <v>0</v>
      </c>
      <c r="DE23" s="250"/>
      <c r="DF23" s="250"/>
      <c r="DG23" s="250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>
        <v>0</v>
      </c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4" t="s">
        <v>6</v>
      </c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 t="s">
        <v>6</v>
      </c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4"/>
      <c r="FK23" s="254"/>
    </row>
    <row r="24" spans="1:167" s="17" customFormat="1" ht="42.75" customHeight="1">
      <c r="A24" s="208" t="s">
        <v>69</v>
      </c>
      <c r="B24" s="209"/>
      <c r="C24" s="209"/>
      <c r="D24" s="209"/>
      <c r="E24" s="209"/>
      <c r="F24" s="210"/>
      <c r="G24" s="38"/>
      <c r="H24" s="266" t="s">
        <v>98</v>
      </c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7"/>
      <c r="AK24" s="268" t="str">
        <f>AK26</f>
        <v>июнь    2012 год</v>
      </c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 t="str">
        <f>AX26</f>
        <v>сентябрь 2013 год</v>
      </c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193">
        <f>SUM(BK26:BY28)</f>
        <v>272897</v>
      </c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>
        <f>SUM(BZ26:CM28)</f>
        <v>206080</v>
      </c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>
        <f>SUM(CN26:DC28)</f>
        <v>206080</v>
      </c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>
        <f>SUM(DD26:DQ28)</f>
        <v>144256</v>
      </c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>
        <f>SUM(DR26:EG28)</f>
        <v>144256</v>
      </c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261">
        <f>SUM(EH26:EU28)</f>
        <v>0.7</v>
      </c>
      <c r="EI24" s="261"/>
      <c r="EJ24" s="261"/>
      <c r="EK24" s="261"/>
      <c r="EL24" s="261"/>
      <c r="EM24" s="261"/>
      <c r="EN24" s="261"/>
      <c r="EO24" s="261"/>
      <c r="EP24" s="261"/>
      <c r="EQ24" s="261"/>
      <c r="ER24" s="261"/>
      <c r="ES24" s="261"/>
      <c r="ET24" s="261"/>
      <c r="EU24" s="261"/>
      <c r="EV24" s="261">
        <f>SUM(EV26:FK28)</f>
        <v>0.7</v>
      </c>
      <c r="EW24" s="261"/>
      <c r="EX24" s="261"/>
      <c r="EY24" s="261"/>
      <c r="EZ24" s="261"/>
      <c r="FA24" s="261"/>
      <c r="FB24" s="261"/>
      <c r="FC24" s="261"/>
      <c r="FD24" s="261"/>
      <c r="FE24" s="261"/>
      <c r="FF24" s="261"/>
      <c r="FG24" s="261"/>
      <c r="FH24" s="261"/>
      <c r="FI24" s="261"/>
      <c r="FJ24" s="261"/>
      <c r="FK24" s="261"/>
    </row>
    <row r="25" spans="1:167" s="18" customFormat="1" ht="13.5" customHeight="1">
      <c r="A25" s="244"/>
      <c r="B25" s="245"/>
      <c r="C25" s="245"/>
      <c r="D25" s="245"/>
      <c r="E25" s="245"/>
      <c r="F25" s="246"/>
      <c r="G25" s="25"/>
      <c r="H25" s="262" t="s">
        <v>9</v>
      </c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3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5"/>
      <c r="DN25" s="265"/>
      <c r="DO25" s="265"/>
      <c r="DP25" s="265"/>
      <c r="DQ25" s="265"/>
      <c r="DR25" s="265"/>
      <c r="DS25" s="265"/>
      <c r="DT25" s="265"/>
      <c r="DU25" s="265"/>
      <c r="DV25" s="265"/>
      <c r="DW25" s="265"/>
      <c r="DX25" s="265"/>
      <c r="DY25" s="265"/>
      <c r="DZ25" s="265"/>
      <c r="EA25" s="265"/>
      <c r="EB25" s="265"/>
      <c r="EC25" s="265"/>
      <c r="ED25" s="265"/>
      <c r="EE25" s="265"/>
      <c r="EF25" s="265"/>
      <c r="EG25" s="265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59"/>
      <c r="FH25" s="259"/>
      <c r="FI25" s="259"/>
      <c r="FJ25" s="259"/>
      <c r="FK25" s="259"/>
    </row>
    <row r="26" spans="1:212" s="18" customFormat="1" ht="30.75" customHeight="1">
      <c r="A26" s="244"/>
      <c r="B26" s="245"/>
      <c r="C26" s="245"/>
      <c r="D26" s="245"/>
      <c r="E26" s="245"/>
      <c r="F26" s="246"/>
      <c r="G26" s="26"/>
      <c r="H26" s="256" t="s">
        <v>41</v>
      </c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7"/>
      <c r="AK26" s="260" t="s">
        <v>101</v>
      </c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 t="s">
        <v>128</v>
      </c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165">
        <f>144256+128641</f>
        <v>272897</v>
      </c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>
        <v>206080</v>
      </c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>
        <f>BZ26</f>
        <v>206080</v>
      </c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>
        <v>144256</v>
      </c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>
        <f>DD26</f>
        <v>144256</v>
      </c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255">
        <f>DD26/BZ26</f>
        <v>0.7</v>
      </c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>
        <f>DR26/CN26</f>
        <v>0.7</v>
      </c>
      <c r="EW26" s="255"/>
      <c r="EX26" s="255"/>
      <c r="EY26" s="255"/>
      <c r="EZ26" s="255"/>
      <c r="FA26" s="255"/>
      <c r="FB26" s="255"/>
      <c r="FC26" s="255"/>
      <c r="FD26" s="255"/>
      <c r="FE26" s="255"/>
      <c r="FF26" s="255"/>
      <c r="FG26" s="255"/>
      <c r="FH26" s="255"/>
      <c r="FI26" s="255"/>
      <c r="FJ26" s="255"/>
      <c r="FK26" s="255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</row>
    <row r="27" spans="1:167" s="18" customFormat="1" ht="15.75" customHeight="1">
      <c r="A27" s="244"/>
      <c r="B27" s="245"/>
      <c r="C27" s="245"/>
      <c r="D27" s="245"/>
      <c r="E27" s="245"/>
      <c r="F27" s="246"/>
      <c r="G27" s="26"/>
      <c r="H27" s="256" t="s">
        <v>40</v>
      </c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7"/>
      <c r="AK27" s="258" t="s">
        <v>6</v>
      </c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 t="s">
        <v>6</v>
      </c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165">
        <v>0</v>
      </c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>
        <v>0</v>
      </c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>
        <v>0</v>
      </c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>
        <v>0</v>
      </c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>
        <v>0</v>
      </c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255" t="s">
        <v>6</v>
      </c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 t="s">
        <v>6</v>
      </c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</row>
    <row r="28" spans="1:167" s="18" customFormat="1" ht="31.5" customHeight="1">
      <c r="A28" s="247"/>
      <c r="B28" s="248"/>
      <c r="C28" s="248"/>
      <c r="D28" s="248"/>
      <c r="E28" s="248"/>
      <c r="F28" s="249"/>
      <c r="G28" s="27"/>
      <c r="H28" s="251" t="s">
        <v>39</v>
      </c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2"/>
      <c r="AK28" s="253" t="s">
        <v>6</v>
      </c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 t="s">
        <v>6</v>
      </c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0">
        <v>0</v>
      </c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>
        <v>0</v>
      </c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>
        <v>0</v>
      </c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>
        <v>0</v>
      </c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>
        <v>0</v>
      </c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4" t="s">
        <v>6</v>
      </c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 t="s">
        <v>6</v>
      </c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</row>
    <row r="29" spans="1:167" s="17" customFormat="1" ht="42.75" customHeight="1">
      <c r="A29" s="208" t="s">
        <v>70</v>
      </c>
      <c r="B29" s="209"/>
      <c r="C29" s="209"/>
      <c r="D29" s="209"/>
      <c r="E29" s="209"/>
      <c r="F29" s="210"/>
      <c r="G29" s="38"/>
      <c r="H29" s="266" t="s">
        <v>169</v>
      </c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7"/>
      <c r="AK29" s="268" t="str">
        <f>AK31</f>
        <v>апрель    2012 год</v>
      </c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 t="str">
        <f>AX31</f>
        <v>апрель 2014 год</v>
      </c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193">
        <f>SUM(BK31:BY33)</f>
        <v>744192</v>
      </c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>
        <f>SUM(BZ31:CM33)</f>
        <v>739657</v>
      </c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>
        <f>SUM(CN31:DC33)</f>
        <v>739657</v>
      </c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>
        <f>SUM(DD31:DQ33)</f>
        <v>744192</v>
      </c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>
        <f>SUM(DR31:EG33)</f>
        <v>744192</v>
      </c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261">
        <f>SUM(EH31:EU33)</f>
        <v>1.0061312202818333</v>
      </c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>
        <f>SUM(EV31:FK33)</f>
        <v>1.0061312202818333</v>
      </c>
      <c r="EW29" s="261"/>
      <c r="EX29" s="261"/>
      <c r="EY29" s="261"/>
      <c r="EZ29" s="261"/>
      <c r="FA29" s="261"/>
      <c r="FB29" s="261"/>
      <c r="FC29" s="261"/>
      <c r="FD29" s="261"/>
      <c r="FE29" s="261"/>
      <c r="FF29" s="261"/>
      <c r="FG29" s="261"/>
      <c r="FH29" s="261"/>
      <c r="FI29" s="261"/>
      <c r="FJ29" s="261"/>
      <c r="FK29" s="261"/>
    </row>
    <row r="30" spans="1:167" s="18" customFormat="1" ht="13.5" customHeight="1">
      <c r="A30" s="244"/>
      <c r="B30" s="245"/>
      <c r="C30" s="245"/>
      <c r="D30" s="245"/>
      <c r="E30" s="245"/>
      <c r="F30" s="246"/>
      <c r="G30" s="25"/>
      <c r="H30" s="262" t="s">
        <v>9</v>
      </c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3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5"/>
      <c r="DL30" s="265"/>
      <c r="DM30" s="265"/>
      <c r="DN30" s="265"/>
      <c r="DO30" s="265"/>
      <c r="DP30" s="265"/>
      <c r="DQ30" s="265"/>
      <c r="DR30" s="265"/>
      <c r="DS30" s="265"/>
      <c r="DT30" s="265"/>
      <c r="DU30" s="265"/>
      <c r="DV30" s="265"/>
      <c r="DW30" s="265"/>
      <c r="DX30" s="265"/>
      <c r="DY30" s="265"/>
      <c r="DZ30" s="265"/>
      <c r="EA30" s="265"/>
      <c r="EB30" s="265"/>
      <c r="EC30" s="265"/>
      <c r="ED30" s="265"/>
      <c r="EE30" s="265"/>
      <c r="EF30" s="265"/>
      <c r="EG30" s="265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59"/>
      <c r="FH30" s="259"/>
      <c r="FI30" s="259"/>
      <c r="FJ30" s="259"/>
      <c r="FK30" s="259"/>
    </row>
    <row r="31" spans="1:212" s="18" customFormat="1" ht="30.75" customHeight="1">
      <c r="A31" s="244"/>
      <c r="B31" s="245"/>
      <c r="C31" s="245"/>
      <c r="D31" s="245"/>
      <c r="E31" s="245"/>
      <c r="F31" s="246"/>
      <c r="G31" s="26"/>
      <c r="H31" s="256" t="s">
        <v>41</v>
      </c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7"/>
      <c r="AK31" s="260" t="s">
        <v>133</v>
      </c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 t="s">
        <v>162</v>
      </c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165">
        <f>DR31</f>
        <v>744192</v>
      </c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>
        <v>739657</v>
      </c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>
        <f>BZ31</f>
        <v>739657</v>
      </c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>
        <v>744192</v>
      </c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>
        <f>DD31</f>
        <v>744192</v>
      </c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255">
        <f>DD31/BZ31</f>
        <v>1.0061312202818333</v>
      </c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>
        <f>DR31/CN31</f>
        <v>1.0061312202818333</v>
      </c>
      <c r="EW31" s="255"/>
      <c r="EX31" s="255"/>
      <c r="EY31" s="255"/>
      <c r="EZ31" s="255"/>
      <c r="FA31" s="255"/>
      <c r="FB31" s="255"/>
      <c r="FC31" s="255"/>
      <c r="FD31" s="255"/>
      <c r="FE31" s="255"/>
      <c r="FF31" s="255"/>
      <c r="FG31" s="255"/>
      <c r="FH31" s="255"/>
      <c r="FI31" s="255"/>
      <c r="FJ31" s="255"/>
      <c r="FK31" s="255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</row>
    <row r="32" spans="1:167" s="18" customFormat="1" ht="15.75" customHeight="1">
      <c r="A32" s="244"/>
      <c r="B32" s="245"/>
      <c r="C32" s="245"/>
      <c r="D32" s="245"/>
      <c r="E32" s="245"/>
      <c r="F32" s="246"/>
      <c r="G32" s="26"/>
      <c r="H32" s="256" t="s">
        <v>40</v>
      </c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7"/>
      <c r="AK32" s="258" t="s">
        <v>6</v>
      </c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 t="s">
        <v>6</v>
      </c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165">
        <v>0</v>
      </c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>
        <v>0</v>
      </c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>
        <v>0</v>
      </c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>
        <v>0</v>
      </c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>
        <v>0</v>
      </c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255" t="s">
        <v>6</v>
      </c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5" t="s">
        <v>6</v>
      </c>
      <c r="EW32" s="255"/>
      <c r="EX32" s="255"/>
      <c r="EY32" s="255"/>
      <c r="EZ32" s="255"/>
      <c r="FA32" s="255"/>
      <c r="FB32" s="255"/>
      <c r="FC32" s="255"/>
      <c r="FD32" s="255"/>
      <c r="FE32" s="255"/>
      <c r="FF32" s="255"/>
      <c r="FG32" s="255"/>
      <c r="FH32" s="255"/>
      <c r="FI32" s="255"/>
      <c r="FJ32" s="255"/>
      <c r="FK32" s="255"/>
    </row>
    <row r="33" spans="1:167" s="18" customFormat="1" ht="31.5" customHeight="1">
      <c r="A33" s="247"/>
      <c r="B33" s="248"/>
      <c r="C33" s="248"/>
      <c r="D33" s="248"/>
      <c r="E33" s="248"/>
      <c r="F33" s="249"/>
      <c r="G33" s="27"/>
      <c r="H33" s="251" t="s">
        <v>39</v>
      </c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2"/>
      <c r="AK33" s="253" t="s">
        <v>6</v>
      </c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 t="s">
        <v>6</v>
      </c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0">
        <v>0</v>
      </c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>
        <v>0</v>
      </c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250">
        <v>0</v>
      </c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>
        <v>0</v>
      </c>
      <c r="DE33" s="250"/>
      <c r="DF33" s="250"/>
      <c r="DG33" s="250"/>
      <c r="DH33" s="250"/>
      <c r="DI33" s="250"/>
      <c r="DJ33" s="250"/>
      <c r="DK33" s="250"/>
      <c r="DL33" s="250"/>
      <c r="DM33" s="250"/>
      <c r="DN33" s="250"/>
      <c r="DO33" s="250"/>
      <c r="DP33" s="250"/>
      <c r="DQ33" s="250"/>
      <c r="DR33" s="250">
        <v>0</v>
      </c>
      <c r="DS33" s="250"/>
      <c r="DT33" s="250"/>
      <c r="DU33" s="250"/>
      <c r="DV33" s="250"/>
      <c r="DW33" s="250"/>
      <c r="DX33" s="250"/>
      <c r="DY33" s="250"/>
      <c r="DZ33" s="250"/>
      <c r="EA33" s="250"/>
      <c r="EB33" s="250"/>
      <c r="EC33" s="250"/>
      <c r="ED33" s="250"/>
      <c r="EE33" s="250"/>
      <c r="EF33" s="250"/>
      <c r="EG33" s="250"/>
      <c r="EH33" s="254" t="s">
        <v>6</v>
      </c>
      <c r="EI33" s="254"/>
      <c r="EJ33" s="254"/>
      <c r="EK33" s="254"/>
      <c r="EL33" s="254"/>
      <c r="EM33" s="254"/>
      <c r="EN33" s="254"/>
      <c r="EO33" s="254"/>
      <c r="EP33" s="254"/>
      <c r="EQ33" s="254"/>
      <c r="ER33" s="254"/>
      <c r="ES33" s="254"/>
      <c r="ET33" s="254"/>
      <c r="EU33" s="254"/>
      <c r="EV33" s="254" t="s">
        <v>6</v>
      </c>
      <c r="EW33" s="254"/>
      <c r="EX33" s="254"/>
      <c r="EY33" s="254"/>
      <c r="EZ33" s="254"/>
      <c r="FA33" s="254"/>
      <c r="FB33" s="254"/>
      <c r="FC33" s="254"/>
      <c r="FD33" s="254"/>
      <c r="FE33" s="254"/>
      <c r="FF33" s="254"/>
      <c r="FG33" s="254"/>
      <c r="FH33" s="254"/>
      <c r="FI33" s="254"/>
      <c r="FJ33" s="254"/>
      <c r="FK33" s="254"/>
    </row>
    <row r="34" spans="1:167" s="17" customFormat="1" ht="51" customHeight="1" hidden="1">
      <c r="A34" s="208"/>
      <c r="B34" s="209"/>
      <c r="C34" s="209"/>
      <c r="D34" s="209"/>
      <c r="E34" s="209"/>
      <c r="F34" s="210"/>
      <c r="G34" s="38"/>
      <c r="H34" s="266" t="s">
        <v>97</v>
      </c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7"/>
      <c r="AK34" s="238" t="s">
        <v>60</v>
      </c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40"/>
      <c r="AX34" s="238" t="s">
        <v>60</v>
      </c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40"/>
      <c r="BK34" s="190">
        <f>SUM(BK36:BY38)</f>
        <v>37222</v>
      </c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2"/>
      <c r="BZ34" s="190">
        <f>SUM(BZ36:CM38)</f>
        <v>34224</v>
      </c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2"/>
      <c r="CN34" s="190">
        <f>SUM(CN36:DC38)</f>
        <v>34224</v>
      </c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2"/>
      <c r="DD34" s="190">
        <f>SUM(DD36:DQ38)</f>
        <v>37222</v>
      </c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2"/>
      <c r="DR34" s="190">
        <f>SUM(DR36:EG38)</f>
        <v>37222</v>
      </c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2"/>
      <c r="EH34" s="306">
        <f>SUM(EH36:EU38)</f>
        <v>1.087599345488546</v>
      </c>
      <c r="EI34" s="307"/>
      <c r="EJ34" s="307"/>
      <c r="EK34" s="307"/>
      <c r="EL34" s="307"/>
      <c r="EM34" s="307"/>
      <c r="EN34" s="307"/>
      <c r="EO34" s="307"/>
      <c r="EP34" s="307"/>
      <c r="EQ34" s="307"/>
      <c r="ER34" s="307"/>
      <c r="ES34" s="307"/>
      <c r="ET34" s="307"/>
      <c r="EU34" s="308"/>
      <c r="EV34" s="306">
        <f>SUM(EV36:FK38)</f>
        <v>1.087599345488546</v>
      </c>
      <c r="EW34" s="307"/>
      <c r="EX34" s="307"/>
      <c r="EY34" s="307"/>
      <c r="EZ34" s="307"/>
      <c r="FA34" s="307"/>
      <c r="FB34" s="307"/>
      <c r="FC34" s="307"/>
      <c r="FD34" s="307"/>
      <c r="FE34" s="307"/>
      <c r="FF34" s="307"/>
      <c r="FG34" s="307"/>
      <c r="FH34" s="307"/>
      <c r="FI34" s="307"/>
      <c r="FJ34" s="307"/>
      <c r="FK34" s="308"/>
    </row>
    <row r="35" spans="1:167" s="18" customFormat="1" ht="13.5" customHeight="1" hidden="1">
      <c r="A35" s="272"/>
      <c r="B35" s="273"/>
      <c r="C35" s="273"/>
      <c r="D35" s="273"/>
      <c r="E35" s="273"/>
      <c r="F35" s="274"/>
      <c r="G35" s="25"/>
      <c r="H35" s="262" t="s">
        <v>9</v>
      </c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3"/>
      <c r="AK35" s="300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2"/>
      <c r="AX35" s="300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2"/>
      <c r="BK35" s="294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6"/>
      <c r="BZ35" s="294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6"/>
      <c r="CN35" s="294"/>
      <c r="CO35" s="295"/>
      <c r="CP35" s="295"/>
      <c r="CQ35" s="295"/>
      <c r="CR35" s="295"/>
      <c r="CS35" s="295"/>
      <c r="CT35" s="295"/>
      <c r="CU35" s="295"/>
      <c r="CV35" s="295"/>
      <c r="CW35" s="295"/>
      <c r="CX35" s="295"/>
      <c r="CY35" s="295"/>
      <c r="CZ35" s="295"/>
      <c r="DA35" s="295"/>
      <c r="DB35" s="295"/>
      <c r="DC35" s="296"/>
      <c r="DD35" s="294"/>
      <c r="DE35" s="295"/>
      <c r="DF35" s="295"/>
      <c r="DG35" s="295"/>
      <c r="DH35" s="295"/>
      <c r="DI35" s="295"/>
      <c r="DJ35" s="295"/>
      <c r="DK35" s="295"/>
      <c r="DL35" s="295"/>
      <c r="DM35" s="295"/>
      <c r="DN35" s="295"/>
      <c r="DO35" s="295"/>
      <c r="DP35" s="295"/>
      <c r="DQ35" s="296"/>
      <c r="DR35" s="294"/>
      <c r="DS35" s="295"/>
      <c r="DT35" s="295"/>
      <c r="DU35" s="295"/>
      <c r="DV35" s="295"/>
      <c r="DW35" s="295"/>
      <c r="DX35" s="295"/>
      <c r="DY35" s="295"/>
      <c r="DZ35" s="295"/>
      <c r="EA35" s="295"/>
      <c r="EB35" s="295"/>
      <c r="EC35" s="295"/>
      <c r="ED35" s="295"/>
      <c r="EE35" s="295"/>
      <c r="EF35" s="295"/>
      <c r="EG35" s="296"/>
      <c r="EH35" s="303"/>
      <c r="EI35" s="304"/>
      <c r="EJ35" s="304"/>
      <c r="EK35" s="304"/>
      <c r="EL35" s="304"/>
      <c r="EM35" s="304"/>
      <c r="EN35" s="304"/>
      <c r="EO35" s="304"/>
      <c r="EP35" s="304"/>
      <c r="EQ35" s="304"/>
      <c r="ER35" s="304"/>
      <c r="ES35" s="304"/>
      <c r="ET35" s="304"/>
      <c r="EU35" s="305"/>
      <c r="EV35" s="303"/>
      <c r="EW35" s="304"/>
      <c r="EX35" s="304"/>
      <c r="EY35" s="304"/>
      <c r="EZ35" s="304"/>
      <c r="FA35" s="304"/>
      <c r="FB35" s="304"/>
      <c r="FC35" s="304"/>
      <c r="FD35" s="304"/>
      <c r="FE35" s="304"/>
      <c r="FF35" s="304"/>
      <c r="FG35" s="304"/>
      <c r="FH35" s="304"/>
      <c r="FI35" s="304"/>
      <c r="FJ35" s="304"/>
      <c r="FK35" s="305"/>
    </row>
    <row r="36" spans="1:167" s="18" customFormat="1" ht="30.75" customHeight="1" hidden="1">
      <c r="A36" s="272"/>
      <c r="B36" s="273"/>
      <c r="C36" s="273"/>
      <c r="D36" s="273"/>
      <c r="E36" s="273"/>
      <c r="F36" s="274"/>
      <c r="G36" s="26"/>
      <c r="H36" s="256" t="s">
        <v>41</v>
      </c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7"/>
      <c r="AK36" s="260" t="s">
        <v>101</v>
      </c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 t="s">
        <v>88</v>
      </c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166">
        <v>37222</v>
      </c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8"/>
      <c r="BZ36" s="166">
        <v>34224</v>
      </c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8"/>
      <c r="CN36" s="166">
        <v>34224</v>
      </c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8"/>
      <c r="DD36" s="166">
        <v>37222</v>
      </c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8"/>
      <c r="DR36" s="166">
        <v>37222</v>
      </c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8"/>
      <c r="EH36" s="312">
        <f>DD36/BZ36</f>
        <v>1.087599345488546</v>
      </c>
      <c r="EI36" s="313"/>
      <c r="EJ36" s="313"/>
      <c r="EK36" s="313"/>
      <c r="EL36" s="313"/>
      <c r="EM36" s="313"/>
      <c r="EN36" s="313"/>
      <c r="EO36" s="313"/>
      <c r="EP36" s="313"/>
      <c r="EQ36" s="313"/>
      <c r="ER36" s="313"/>
      <c r="ES36" s="313"/>
      <c r="ET36" s="313"/>
      <c r="EU36" s="314"/>
      <c r="EV36" s="312">
        <f>DR36/CN36</f>
        <v>1.087599345488546</v>
      </c>
      <c r="EW36" s="313"/>
      <c r="EX36" s="313"/>
      <c r="EY36" s="313"/>
      <c r="EZ36" s="313"/>
      <c r="FA36" s="313"/>
      <c r="FB36" s="313"/>
      <c r="FC36" s="313"/>
      <c r="FD36" s="313"/>
      <c r="FE36" s="313"/>
      <c r="FF36" s="313"/>
      <c r="FG36" s="313"/>
      <c r="FH36" s="313"/>
      <c r="FI36" s="313"/>
      <c r="FJ36" s="313"/>
      <c r="FK36" s="314"/>
    </row>
    <row r="37" spans="1:167" s="18" customFormat="1" ht="15.75" customHeight="1" hidden="1">
      <c r="A37" s="272"/>
      <c r="B37" s="273"/>
      <c r="C37" s="273"/>
      <c r="D37" s="273"/>
      <c r="E37" s="273"/>
      <c r="F37" s="274"/>
      <c r="G37" s="26"/>
      <c r="H37" s="256" t="s">
        <v>40</v>
      </c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7"/>
      <c r="AK37" s="309" t="s">
        <v>6</v>
      </c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1"/>
      <c r="AX37" s="309" t="s">
        <v>6</v>
      </c>
      <c r="AY37" s="310"/>
      <c r="AZ37" s="310"/>
      <c r="BA37" s="310"/>
      <c r="BB37" s="310"/>
      <c r="BC37" s="310"/>
      <c r="BD37" s="310"/>
      <c r="BE37" s="310"/>
      <c r="BF37" s="310"/>
      <c r="BG37" s="310"/>
      <c r="BH37" s="310"/>
      <c r="BI37" s="310"/>
      <c r="BJ37" s="311"/>
      <c r="BK37" s="166">
        <v>0</v>
      </c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8"/>
      <c r="BZ37" s="166">
        <v>0</v>
      </c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8"/>
      <c r="CN37" s="166">
        <v>0</v>
      </c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8"/>
      <c r="DD37" s="166">
        <v>0</v>
      </c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8"/>
      <c r="DR37" s="166">
        <v>0</v>
      </c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8"/>
      <c r="EH37" s="312" t="s">
        <v>6</v>
      </c>
      <c r="EI37" s="313"/>
      <c r="EJ37" s="313"/>
      <c r="EK37" s="313"/>
      <c r="EL37" s="313"/>
      <c r="EM37" s="313"/>
      <c r="EN37" s="313"/>
      <c r="EO37" s="313"/>
      <c r="EP37" s="313"/>
      <c r="EQ37" s="313"/>
      <c r="ER37" s="313"/>
      <c r="ES37" s="313"/>
      <c r="ET37" s="313"/>
      <c r="EU37" s="314"/>
      <c r="EV37" s="312" t="s">
        <v>6</v>
      </c>
      <c r="EW37" s="313"/>
      <c r="EX37" s="313"/>
      <c r="EY37" s="313"/>
      <c r="EZ37" s="313"/>
      <c r="FA37" s="313"/>
      <c r="FB37" s="313"/>
      <c r="FC37" s="313"/>
      <c r="FD37" s="313"/>
      <c r="FE37" s="313"/>
      <c r="FF37" s="313"/>
      <c r="FG37" s="313"/>
      <c r="FH37" s="313"/>
      <c r="FI37" s="313"/>
      <c r="FJ37" s="313"/>
      <c r="FK37" s="314"/>
    </row>
    <row r="38" spans="1:167" s="18" customFormat="1" ht="43.5" customHeight="1" hidden="1">
      <c r="A38" s="269"/>
      <c r="B38" s="270"/>
      <c r="C38" s="270"/>
      <c r="D38" s="270"/>
      <c r="E38" s="270"/>
      <c r="F38" s="271"/>
      <c r="G38" s="27"/>
      <c r="H38" s="251" t="s">
        <v>39</v>
      </c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2"/>
      <c r="AK38" s="315" t="s">
        <v>6</v>
      </c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7"/>
      <c r="AX38" s="315" t="s">
        <v>6</v>
      </c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316"/>
      <c r="BJ38" s="317"/>
      <c r="BK38" s="297">
        <v>0</v>
      </c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9"/>
      <c r="BZ38" s="297">
        <v>0</v>
      </c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9"/>
      <c r="CN38" s="297">
        <v>0</v>
      </c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9"/>
      <c r="DD38" s="297">
        <v>0</v>
      </c>
      <c r="DE38" s="298"/>
      <c r="DF38" s="298"/>
      <c r="DG38" s="298"/>
      <c r="DH38" s="298"/>
      <c r="DI38" s="298"/>
      <c r="DJ38" s="298"/>
      <c r="DK38" s="298"/>
      <c r="DL38" s="298"/>
      <c r="DM38" s="298"/>
      <c r="DN38" s="298"/>
      <c r="DO38" s="298"/>
      <c r="DP38" s="298"/>
      <c r="DQ38" s="299"/>
      <c r="DR38" s="297">
        <v>0</v>
      </c>
      <c r="DS38" s="298"/>
      <c r="DT38" s="298"/>
      <c r="DU38" s="298"/>
      <c r="DV38" s="298"/>
      <c r="DW38" s="298"/>
      <c r="DX38" s="298"/>
      <c r="DY38" s="298"/>
      <c r="DZ38" s="298"/>
      <c r="EA38" s="298"/>
      <c r="EB38" s="298"/>
      <c r="EC38" s="298"/>
      <c r="ED38" s="298"/>
      <c r="EE38" s="298"/>
      <c r="EF38" s="298"/>
      <c r="EG38" s="299"/>
      <c r="EH38" s="318" t="s">
        <v>6</v>
      </c>
      <c r="EI38" s="319"/>
      <c r="EJ38" s="319"/>
      <c r="EK38" s="319"/>
      <c r="EL38" s="319"/>
      <c r="EM38" s="319"/>
      <c r="EN38" s="319"/>
      <c r="EO38" s="319"/>
      <c r="EP38" s="319"/>
      <c r="EQ38" s="319"/>
      <c r="ER38" s="319"/>
      <c r="ES38" s="319"/>
      <c r="ET38" s="319"/>
      <c r="EU38" s="320"/>
      <c r="EV38" s="318" t="s">
        <v>6</v>
      </c>
      <c r="EW38" s="319"/>
      <c r="EX38" s="319"/>
      <c r="EY38" s="319"/>
      <c r="EZ38" s="319"/>
      <c r="FA38" s="319"/>
      <c r="FB38" s="319"/>
      <c r="FC38" s="319"/>
      <c r="FD38" s="319"/>
      <c r="FE38" s="319"/>
      <c r="FF38" s="319"/>
      <c r="FG38" s="319"/>
      <c r="FH38" s="319"/>
      <c r="FI38" s="319"/>
      <c r="FJ38" s="319"/>
      <c r="FK38" s="320"/>
    </row>
    <row r="39" spans="1:167" s="17" customFormat="1" ht="33.75" customHeight="1" hidden="1">
      <c r="A39" s="208"/>
      <c r="B39" s="209"/>
      <c r="C39" s="209"/>
      <c r="D39" s="209"/>
      <c r="E39" s="209"/>
      <c r="F39" s="210"/>
      <c r="G39" s="38"/>
      <c r="H39" s="266" t="s">
        <v>77</v>
      </c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7"/>
      <c r="AK39" s="268" t="s">
        <v>63</v>
      </c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 t="s">
        <v>64</v>
      </c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193">
        <f>SUM(BK41:BY43)</f>
        <v>138983</v>
      </c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>
        <f>SUM(BZ41:CM43)</f>
        <v>55593</v>
      </c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>
        <f>SUM(CN41:DC43)</f>
        <v>138983</v>
      </c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>
        <f>SUM(DD41:DQ43)</f>
        <v>55593</v>
      </c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>
        <f>SUM(DR41:EG43)</f>
        <v>138983</v>
      </c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261">
        <f>SUM(EH41:EU43)</f>
        <v>1</v>
      </c>
      <c r="EI39" s="261"/>
      <c r="EJ39" s="261"/>
      <c r="EK39" s="261"/>
      <c r="EL39" s="261"/>
      <c r="EM39" s="261"/>
      <c r="EN39" s="261"/>
      <c r="EO39" s="261"/>
      <c r="EP39" s="261"/>
      <c r="EQ39" s="261"/>
      <c r="ER39" s="261"/>
      <c r="ES39" s="261"/>
      <c r="ET39" s="261"/>
      <c r="EU39" s="261"/>
      <c r="EV39" s="261">
        <f>SUM(EV41:FK43)</f>
        <v>1</v>
      </c>
      <c r="EW39" s="261"/>
      <c r="EX39" s="261"/>
      <c r="EY39" s="261"/>
      <c r="EZ39" s="261"/>
      <c r="FA39" s="261"/>
      <c r="FB39" s="261"/>
      <c r="FC39" s="261"/>
      <c r="FD39" s="261"/>
      <c r="FE39" s="261"/>
      <c r="FF39" s="261"/>
      <c r="FG39" s="261"/>
      <c r="FH39" s="261"/>
      <c r="FI39" s="261"/>
      <c r="FJ39" s="261"/>
      <c r="FK39" s="261"/>
    </row>
    <row r="40" spans="1:167" s="18" customFormat="1" ht="13.5" customHeight="1" hidden="1">
      <c r="A40" s="272"/>
      <c r="B40" s="273"/>
      <c r="C40" s="273"/>
      <c r="D40" s="273"/>
      <c r="E40" s="273"/>
      <c r="F40" s="274"/>
      <c r="G40" s="25"/>
      <c r="H40" s="262" t="s">
        <v>9</v>
      </c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3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</row>
    <row r="41" spans="1:167" s="18" customFormat="1" ht="33.75" customHeight="1" hidden="1">
      <c r="A41" s="272"/>
      <c r="B41" s="273"/>
      <c r="C41" s="273"/>
      <c r="D41" s="273"/>
      <c r="E41" s="273"/>
      <c r="F41" s="274"/>
      <c r="G41" s="26"/>
      <c r="H41" s="256" t="s">
        <v>41</v>
      </c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7"/>
      <c r="AK41" s="260" t="s">
        <v>63</v>
      </c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 t="s">
        <v>64</v>
      </c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165">
        <v>138983</v>
      </c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>
        <v>55593</v>
      </c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>
        <v>138983</v>
      </c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>
        <v>55593</v>
      </c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>
        <v>138983</v>
      </c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255">
        <f>DD41/BZ41</f>
        <v>1</v>
      </c>
      <c r="EI41" s="255"/>
      <c r="EJ41" s="255"/>
      <c r="EK41" s="255"/>
      <c r="EL41" s="255"/>
      <c r="EM41" s="255"/>
      <c r="EN41" s="255"/>
      <c r="EO41" s="255"/>
      <c r="EP41" s="255"/>
      <c r="EQ41" s="255"/>
      <c r="ER41" s="255"/>
      <c r="ES41" s="255"/>
      <c r="ET41" s="255"/>
      <c r="EU41" s="255"/>
      <c r="EV41" s="255">
        <f>DR41/CN41</f>
        <v>1</v>
      </c>
      <c r="EW41" s="255"/>
      <c r="EX41" s="255"/>
      <c r="EY41" s="255"/>
      <c r="EZ41" s="255"/>
      <c r="FA41" s="255"/>
      <c r="FB41" s="255"/>
      <c r="FC41" s="255"/>
      <c r="FD41" s="255"/>
      <c r="FE41" s="255"/>
      <c r="FF41" s="255"/>
      <c r="FG41" s="255"/>
      <c r="FH41" s="255"/>
      <c r="FI41" s="255"/>
      <c r="FJ41" s="255"/>
      <c r="FK41" s="255"/>
    </row>
    <row r="42" spans="1:167" s="18" customFormat="1" ht="15.75" customHeight="1" hidden="1">
      <c r="A42" s="272"/>
      <c r="B42" s="273"/>
      <c r="C42" s="273"/>
      <c r="D42" s="273"/>
      <c r="E42" s="273"/>
      <c r="F42" s="274"/>
      <c r="G42" s="26"/>
      <c r="H42" s="256" t="s">
        <v>40</v>
      </c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7"/>
      <c r="AK42" s="258" t="s">
        <v>6</v>
      </c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 t="s">
        <v>6</v>
      </c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165">
        <v>0</v>
      </c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>
        <v>0</v>
      </c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>
        <v>0</v>
      </c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>
        <v>0</v>
      </c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>
        <v>0</v>
      </c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255" t="s">
        <v>6</v>
      </c>
      <c r="EI42" s="255"/>
      <c r="EJ42" s="255"/>
      <c r="EK42" s="255"/>
      <c r="EL42" s="255"/>
      <c r="EM42" s="255"/>
      <c r="EN42" s="255"/>
      <c r="EO42" s="255"/>
      <c r="EP42" s="255"/>
      <c r="EQ42" s="255"/>
      <c r="ER42" s="255"/>
      <c r="ES42" s="255"/>
      <c r="ET42" s="255"/>
      <c r="EU42" s="255"/>
      <c r="EV42" s="255" t="s">
        <v>6</v>
      </c>
      <c r="EW42" s="255"/>
      <c r="EX42" s="255"/>
      <c r="EY42" s="255"/>
      <c r="EZ42" s="255"/>
      <c r="FA42" s="255"/>
      <c r="FB42" s="255"/>
      <c r="FC42" s="255"/>
      <c r="FD42" s="255"/>
      <c r="FE42" s="255"/>
      <c r="FF42" s="255"/>
      <c r="FG42" s="255"/>
      <c r="FH42" s="255"/>
      <c r="FI42" s="255"/>
      <c r="FJ42" s="255"/>
      <c r="FK42" s="255"/>
    </row>
    <row r="43" spans="1:167" s="18" customFormat="1" ht="61.5" customHeight="1" hidden="1">
      <c r="A43" s="269"/>
      <c r="B43" s="270"/>
      <c r="C43" s="270"/>
      <c r="D43" s="270"/>
      <c r="E43" s="270"/>
      <c r="F43" s="271"/>
      <c r="G43" s="27"/>
      <c r="H43" s="251" t="s">
        <v>39</v>
      </c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2"/>
      <c r="AK43" s="253" t="s">
        <v>6</v>
      </c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 t="s">
        <v>6</v>
      </c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0">
        <v>0</v>
      </c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>
        <v>0</v>
      </c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>
        <v>0</v>
      </c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>
        <v>0</v>
      </c>
      <c r="DE43" s="250"/>
      <c r="DF43" s="250"/>
      <c r="DG43" s="250"/>
      <c r="DH43" s="250"/>
      <c r="DI43" s="250"/>
      <c r="DJ43" s="250"/>
      <c r="DK43" s="250"/>
      <c r="DL43" s="250"/>
      <c r="DM43" s="250"/>
      <c r="DN43" s="250"/>
      <c r="DO43" s="250"/>
      <c r="DP43" s="250"/>
      <c r="DQ43" s="250"/>
      <c r="DR43" s="250">
        <v>0</v>
      </c>
      <c r="DS43" s="250"/>
      <c r="DT43" s="250"/>
      <c r="DU43" s="250"/>
      <c r="DV43" s="250"/>
      <c r="DW43" s="250"/>
      <c r="DX43" s="250"/>
      <c r="DY43" s="250"/>
      <c r="DZ43" s="250"/>
      <c r="EA43" s="250"/>
      <c r="EB43" s="250"/>
      <c r="EC43" s="250"/>
      <c r="ED43" s="250"/>
      <c r="EE43" s="250"/>
      <c r="EF43" s="250"/>
      <c r="EG43" s="250"/>
      <c r="EH43" s="254" t="s">
        <v>6</v>
      </c>
      <c r="EI43" s="254"/>
      <c r="EJ43" s="254"/>
      <c r="EK43" s="254"/>
      <c r="EL43" s="254"/>
      <c r="EM43" s="254"/>
      <c r="EN43" s="254"/>
      <c r="EO43" s="254"/>
      <c r="EP43" s="254"/>
      <c r="EQ43" s="254"/>
      <c r="ER43" s="254"/>
      <c r="ES43" s="254"/>
      <c r="ET43" s="254"/>
      <c r="EU43" s="254"/>
      <c r="EV43" s="254" t="s">
        <v>6</v>
      </c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</row>
    <row r="44" spans="1:167" s="17" customFormat="1" ht="38.25" customHeight="1" hidden="1">
      <c r="A44" s="208"/>
      <c r="B44" s="209"/>
      <c r="C44" s="209"/>
      <c r="D44" s="209"/>
      <c r="E44" s="209"/>
      <c r="F44" s="210"/>
      <c r="G44" s="38"/>
      <c r="H44" s="266" t="s">
        <v>78</v>
      </c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7"/>
      <c r="AK44" s="268" t="s">
        <v>76</v>
      </c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 t="s">
        <v>64</v>
      </c>
      <c r="AY44" s="268"/>
      <c r="AZ44" s="268"/>
      <c r="BA44" s="268"/>
      <c r="BB44" s="268"/>
      <c r="BC44" s="268"/>
      <c r="BD44" s="268"/>
      <c r="BE44" s="268"/>
      <c r="BF44" s="268"/>
      <c r="BG44" s="268"/>
      <c r="BH44" s="268"/>
      <c r="BI44" s="268"/>
      <c r="BJ44" s="268"/>
      <c r="BK44" s="193">
        <f>SUM(BK46:BY48)</f>
        <v>216102</v>
      </c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>
        <f>SUM(BZ46:CM48)</f>
        <v>88102</v>
      </c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>
        <f>SUM(CN46:DC48)</f>
        <v>216102</v>
      </c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>
        <f>SUM(DD46:DQ48)</f>
        <v>88102</v>
      </c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>
        <f>SUM(DR46:EG48)</f>
        <v>216102</v>
      </c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261">
        <f>SUM(EH46:EU48)</f>
        <v>1</v>
      </c>
      <c r="EI44" s="261"/>
      <c r="EJ44" s="261"/>
      <c r="EK44" s="261"/>
      <c r="EL44" s="261"/>
      <c r="EM44" s="261"/>
      <c r="EN44" s="261"/>
      <c r="EO44" s="261"/>
      <c r="EP44" s="261"/>
      <c r="EQ44" s="261"/>
      <c r="ER44" s="261"/>
      <c r="ES44" s="261"/>
      <c r="ET44" s="261"/>
      <c r="EU44" s="261"/>
      <c r="EV44" s="261">
        <f>SUM(EV46:FK48)</f>
        <v>1</v>
      </c>
      <c r="EW44" s="261"/>
      <c r="EX44" s="261"/>
      <c r="EY44" s="261"/>
      <c r="EZ44" s="261"/>
      <c r="FA44" s="261"/>
      <c r="FB44" s="261"/>
      <c r="FC44" s="261"/>
      <c r="FD44" s="261"/>
      <c r="FE44" s="261"/>
      <c r="FF44" s="261"/>
      <c r="FG44" s="261"/>
      <c r="FH44" s="261"/>
      <c r="FI44" s="261"/>
      <c r="FJ44" s="261"/>
      <c r="FK44" s="261"/>
    </row>
    <row r="45" spans="1:167" s="18" customFormat="1" ht="13.5" customHeight="1" hidden="1">
      <c r="A45" s="272"/>
      <c r="B45" s="273"/>
      <c r="C45" s="273"/>
      <c r="D45" s="273"/>
      <c r="E45" s="273"/>
      <c r="F45" s="274"/>
      <c r="G45" s="25"/>
      <c r="H45" s="262" t="s">
        <v>9</v>
      </c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3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5"/>
      <c r="DE45" s="265"/>
      <c r="DF45" s="265"/>
      <c r="DG45" s="265"/>
      <c r="DH45" s="265"/>
      <c r="DI45" s="265"/>
      <c r="DJ45" s="265"/>
      <c r="DK45" s="265"/>
      <c r="DL45" s="265"/>
      <c r="DM45" s="265"/>
      <c r="DN45" s="265"/>
      <c r="DO45" s="265"/>
      <c r="DP45" s="265"/>
      <c r="DQ45" s="265"/>
      <c r="DR45" s="265"/>
      <c r="DS45" s="265"/>
      <c r="DT45" s="265"/>
      <c r="DU45" s="265"/>
      <c r="DV45" s="265"/>
      <c r="DW45" s="265"/>
      <c r="DX45" s="265"/>
      <c r="DY45" s="265"/>
      <c r="DZ45" s="265"/>
      <c r="EA45" s="265"/>
      <c r="EB45" s="265"/>
      <c r="EC45" s="265"/>
      <c r="ED45" s="265"/>
      <c r="EE45" s="265"/>
      <c r="EF45" s="265"/>
      <c r="EG45" s="265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</row>
    <row r="46" spans="1:167" s="18" customFormat="1" ht="36.75" customHeight="1" hidden="1">
      <c r="A46" s="272"/>
      <c r="B46" s="273"/>
      <c r="C46" s="273"/>
      <c r="D46" s="273"/>
      <c r="E46" s="273"/>
      <c r="F46" s="274"/>
      <c r="G46" s="26"/>
      <c r="H46" s="256" t="s">
        <v>41</v>
      </c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7"/>
      <c r="AK46" s="260" t="s">
        <v>76</v>
      </c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 t="s">
        <v>64</v>
      </c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165">
        <v>216102</v>
      </c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>
        <v>88102</v>
      </c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>
        <v>216102</v>
      </c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>
        <v>88102</v>
      </c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>
        <v>216102</v>
      </c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255">
        <f>DD46/BZ46</f>
        <v>1</v>
      </c>
      <c r="EI46" s="255"/>
      <c r="EJ46" s="255"/>
      <c r="EK46" s="255"/>
      <c r="EL46" s="255"/>
      <c r="EM46" s="255"/>
      <c r="EN46" s="255"/>
      <c r="EO46" s="255"/>
      <c r="EP46" s="255"/>
      <c r="EQ46" s="255"/>
      <c r="ER46" s="255"/>
      <c r="ES46" s="255"/>
      <c r="ET46" s="255"/>
      <c r="EU46" s="255"/>
      <c r="EV46" s="255">
        <f>DR46/CN46</f>
        <v>1</v>
      </c>
      <c r="EW46" s="255"/>
      <c r="EX46" s="255"/>
      <c r="EY46" s="255"/>
      <c r="EZ46" s="255"/>
      <c r="FA46" s="255"/>
      <c r="FB46" s="255"/>
      <c r="FC46" s="255"/>
      <c r="FD46" s="255"/>
      <c r="FE46" s="255"/>
      <c r="FF46" s="255"/>
      <c r="FG46" s="255"/>
      <c r="FH46" s="255"/>
      <c r="FI46" s="255"/>
      <c r="FJ46" s="255"/>
      <c r="FK46" s="255"/>
    </row>
    <row r="47" spans="1:167" s="18" customFormat="1" ht="15.75" customHeight="1" hidden="1">
      <c r="A47" s="272"/>
      <c r="B47" s="273"/>
      <c r="C47" s="273"/>
      <c r="D47" s="273"/>
      <c r="E47" s="273"/>
      <c r="F47" s="274"/>
      <c r="G47" s="26"/>
      <c r="H47" s="256" t="s">
        <v>40</v>
      </c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7"/>
      <c r="AK47" s="258" t="s">
        <v>6</v>
      </c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 t="s">
        <v>6</v>
      </c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165">
        <v>0</v>
      </c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>
        <v>0</v>
      </c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>
        <v>0</v>
      </c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>
        <v>0</v>
      </c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>
        <v>0</v>
      </c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255" t="s">
        <v>6</v>
      </c>
      <c r="EI47" s="255"/>
      <c r="EJ47" s="255"/>
      <c r="EK47" s="255"/>
      <c r="EL47" s="255"/>
      <c r="EM47" s="255"/>
      <c r="EN47" s="255"/>
      <c r="EO47" s="255"/>
      <c r="EP47" s="255"/>
      <c r="EQ47" s="255"/>
      <c r="ER47" s="255"/>
      <c r="ES47" s="255"/>
      <c r="ET47" s="255"/>
      <c r="EU47" s="255"/>
      <c r="EV47" s="255" t="s">
        <v>6</v>
      </c>
      <c r="EW47" s="255"/>
      <c r="EX47" s="255"/>
      <c r="EY47" s="255"/>
      <c r="EZ47" s="255"/>
      <c r="FA47" s="255"/>
      <c r="FB47" s="255"/>
      <c r="FC47" s="255"/>
      <c r="FD47" s="255"/>
      <c r="FE47" s="255"/>
      <c r="FF47" s="255"/>
      <c r="FG47" s="255"/>
      <c r="FH47" s="255"/>
      <c r="FI47" s="255"/>
      <c r="FJ47" s="255"/>
      <c r="FK47" s="255"/>
    </row>
    <row r="48" spans="1:167" s="18" customFormat="1" ht="60" customHeight="1" hidden="1">
      <c r="A48" s="269"/>
      <c r="B48" s="270"/>
      <c r="C48" s="270"/>
      <c r="D48" s="270"/>
      <c r="E48" s="270"/>
      <c r="F48" s="271"/>
      <c r="G48" s="27"/>
      <c r="H48" s="251" t="s">
        <v>39</v>
      </c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2"/>
      <c r="AK48" s="253" t="s">
        <v>6</v>
      </c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 t="s">
        <v>6</v>
      </c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0">
        <v>0</v>
      </c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>
        <v>0</v>
      </c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0">
        <v>0</v>
      </c>
      <c r="CO48" s="250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>
        <v>0</v>
      </c>
      <c r="DE48" s="250"/>
      <c r="DF48" s="250"/>
      <c r="DG48" s="250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>
        <v>0</v>
      </c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0"/>
      <c r="EH48" s="254" t="s">
        <v>6</v>
      </c>
      <c r="EI48" s="254"/>
      <c r="EJ48" s="254"/>
      <c r="EK48" s="254"/>
      <c r="EL48" s="254"/>
      <c r="EM48" s="254"/>
      <c r="EN48" s="254"/>
      <c r="EO48" s="254"/>
      <c r="EP48" s="254"/>
      <c r="EQ48" s="254"/>
      <c r="ER48" s="254"/>
      <c r="ES48" s="254"/>
      <c r="ET48" s="254"/>
      <c r="EU48" s="254"/>
      <c r="EV48" s="254" t="s">
        <v>6</v>
      </c>
      <c r="EW48" s="254"/>
      <c r="EX48" s="254"/>
      <c r="EY48" s="254"/>
      <c r="EZ48" s="254"/>
      <c r="FA48" s="254"/>
      <c r="FB48" s="254"/>
      <c r="FC48" s="254"/>
      <c r="FD48" s="254"/>
      <c r="FE48" s="254"/>
      <c r="FF48" s="254"/>
      <c r="FG48" s="254"/>
      <c r="FH48" s="254"/>
      <c r="FI48" s="254"/>
      <c r="FJ48" s="254"/>
      <c r="FK48" s="254"/>
    </row>
    <row r="49" spans="1:167" s="17" customFormat="1" ht="38.25" customHeight="1" hidden="1">
      <c r="A49" s="208"/>
      <c r="B49" s="209"/>
      <c r="C49" s="209"/>
      <c r="D49" s="209"/>
      <c r="E49" s="209"/>
      <c r="F49" s="210"/>
      <c r="G49" s="38"/>
      <c r="H49" s="266" t="s">
        <v>79</v>
      </c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7"/>
      <c r="AK49" s="268" t="str">
        <f>AK51</f>
        <v>ноябрь 2010 год</v>
      </c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 t="str">
        <f>AX51</f>
        <v>март      2014 год</v>
      </c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  <c r="BI49" s="268"/>
      <c r="BJ49" s="268"/>
      <c r="BK49" s="193">
        <f>SUM(BK51:BY53)</f>
        <v>400000</v>
      </c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>
        <f>SUM(BZ51:CM53)</f>
        <v>96000</v>
      </c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>
        <f>SUM(CN51:DC53)</f>
        <v>300000</v>
      </c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>
        <f>SUM(DD51:DQ53)</f>
        <v>64000</v>
      </c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>
        <f>SUM(DR51:EG53)</f>
        <v>268000</v>
      </c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261">
        <f>SUM(EH51:EU53)</f>
        <v>0.6666666666666666</v>
      </c>
      <c r="EI49" s="261"/>
      <c r="EJ49" s="261"/>
      <c r="EK49" s="261"/>
      <c r="EL49" s="261"/>
      <c r="EM49" s="261"/>
      <c r="EN49" s="261"/>
      <c r="EO49" s="261"/>
      <c r="EP49" s="261"/>
      <c r="EQ49" s="261"/>
      <c r="ER49" s="261"/>
      <c r="ES49" s="261"/>
      <c r="ET49" s="261"/>
      <c r="EU49" s="261"/>
      <c r="EV49" s="261">
        <f>SUM(EV51:FK53)</f>
        <v>0.8933333333333333</v>
      </c>
      <c r="EW49" s="261"/>
      <c r="EX49" s="261"/>
      <c r="EY49" s="261"/>
      <c r="EZ49" s="261"/>
      <c r="FA49" s="261"/>
      <c r="FB49" s="261"/>
      <c r="FC49" s="261"/>
      <c r="FD49" s="261"/>
      <c r="FE49" s="261"/>
      <c r="FF49" s="261"/>
      <c r="FG49" s="261"/>
      <c r="FH49" s="261"/>
      <c r="FI49" s="261"/>
      <c r="FJ49" s="261"/>
      <c r="FK49" s="261"/>
    </row>
    <row r="50" spans="1:167" s="18" customFormat="1" ht="13.5" customHeight="1" hidden="1">
      <c r="A50" s="272"/>
      <c r="B50" s="273"/>
      <c r="C50" s="273"/>
      <c r="D50" s="273"/>
      <c r="E50" s="273"/>
      <c r="F50" s="274"/>
      <c r="G50" s="25"/>
      <c r="H50" s="262" t="s">
        <v>9</v>
      </c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3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5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265"/>
      <c r="CV50" s="265"/>
      <c r="CW50" s="265"/>
      <c r="CX50" s="265"/>
      <c r="CY50" s="265"/>
      <c r="CZ50" s="265"/>
      <c r="DA50" s="265"/>
      <c r="DB50" s="265"/>
      <c r="DC50" s="265"/>
      <c r="DD50" s="265"/>
      <c r="DE50" s="265"/>
      <c r="DF50" s="265"/>
      <c r="DG50" s="265"/>
      <c r="DH50" s="265"/>
      <c r="DI50" s="265"/>
      <c r="DJ50" s="265"/>
      <c r="DK50" s="265"/>
      <c r="DL50" s="265"/>
      <c r="DM50" s="265"/>
      <c r="DN50" s="265"/>
      <c r="DO50" s="265"/>
      <c r="DP50" s="265"/>
      <c r="DQ50" s="265"/>
      <c r="DR50" s="265"/>
      <c r="DS50" s="265"/>
      <c r="DT50" s="265"/>
      <c r="DU50" s="265"/>
      <c r="DV50" s="265"/>
      <c r="DW50" s="265"/>
      <c r="DX50" s="265"/>
      <c r="DY50" s="265"/>
      <c r="DZ50" s="265"/>
      <c r="EA50" s="265"/>
      <c r="EB50" s="265"/>
      <c r="EC50" s="265"/>
      <c r="ED50" s="265"/>
      <c r="EE50" s="265"/>
      <c r="EF50" s="265"/>
      <c r="EG50" s="265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  <c r="FF50" s="259"/>
      <c r="FG50" s="259"/>
      <c r="FH50" s="259"/>
      <c r="FI50" s="259"/>
      <c r="FJ50" s="259"/>
      <c r="FK50" s="259"/>
    </row>
    <row r="51" spans="1:167" s="18" customFormat="1" ht="36.75" customHeight="1" hidden="1">
      <c r="A51" s="272"/>
      <c r="B51" s="273"/>
      <c r="C51" s="273"/>
      <c r="D51" s="273"/>
      <c r="E51" s="273"/>
      <c r="F51" s="274"/>
      <c r="G51" s="26"/>
      <c r="H51" s="256" t="s">
        <v>41</v>
      </c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7"/>
      <c r="AK51" s="260" t="s">
        <v>65</v>
      </c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 t="s">
        <v>102</v>
      </c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165">
        <v>400000</v>
      </c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>
        <v>96000</v>
      </c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>
        <v>300000</v>
      </c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>
        <v>64000</v>
      </c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6">
        <v>268000</v>
      </c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8"/>
      <c r="EH51" s="255">
        <f>DD51/BZ51</f>
        <v>0.6666666666666666</v>
      </c>
      <c r="EI51" s="255"/>
      <c r="EJ51" s="255"/>
      <c r="EK51" s="255"/>
      <c r="EL51" s="255"/>
      <c r="EM51" s="255"/>
      <c r="EN51" s="255"/>
      <c r="EO51" s="255"/>
      <c r="EP51" s="255"/>
      <c r="EQ51" s="255"/>
      <c r="ER51" s="255"/>
      <c r="ES51" s="255"/>
      <c r="ET51" s="255"/>
      <c r="EU51" s="255"/>
      <c r="EV51" s="255">
        <f>DR51/CN51</f>
        <v>0.8933333333333333</v>
      </c>
      <c r="EW51" s="255"/>
      <c r="EX51" s="255"/>
      <c r="EY51" s="255"/>
      <c r="EZ51" s="255"/>
      <c r="FA51" s="255"/>
      <c r="FB51" s="255"/>
      <c r="FC51" s="255"/>
      <c r="FD51" s="255"/>
      <c r="FE51" s="255"/>
      <c r="FF51" s="255"/>
      <c r="FG51" s="255"/>
      <c r="FH51" s="255"/>
      <c r="FI51" s="255"/>
      <c r="FJ51" s="255"/>
      <c r="FK51" s="255"/>
    </row>
    <row r="52" spans="1:167" s="18" customFormat="1" ht="15.75" customHeight="1" hidden="1">
      <c r="A52" s="272"/>
      <c r="B52" s="273"/>
      <c r="C52" s="273"/>
      <c r="D52" s="273"/>
      <c r="E52" s="273"/>
      <c r="F52" s="274"/>
      <c r="G52" s="26"/>
      <c r="H52" s="256" t="s">
        <v>40</v>
      </c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7"/>
      <c r="AK52" s="258" t="s">
        <v>6</v>
      </c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 t="s">
        <v>6</v>
      </c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165">
        <v>0</v>
      </c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>
        <v>0</v>
      </c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>
        <v>0</v>
      </c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>
        <v>0</v>
      </c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>
        <v>0</v>
      </c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255" t="s">
        <v>6</v>
      </c>
      <c r="EI52" s="255"/>
      <c r="EJ52" s="255"/>
      <c r="EK52" s="255"/>
      <c r="EL52" s="255"/>
      <c r="EM52" s="255"/>
      <c r="EN52" s="255"/>
      <c r="EO52" s="255"/>
      <c r="EP52" s="255"/>
      <c r="EQ52" s="255"/>
      <c r="ER52" s="255"/>
      <c r="ES52" s="255"/>
      <c r="ET52" s="255"/>
      <c r="EU52" s="255"/>
      <c r="EV52" s="255" t="s">
        <v>6</v>
      </c>
      <c r="EW52" s="255"/>
      <c r="EX52" s="255"/>
      <c r="EY52" s="255"/>
      <c r="EZ52" s="255"/>
      <c r="FA52" s="255"/>
      <c r="FB52" s="255"/>
      <c r="FC52" s="255"/>
      <c r="FD52" s="255"/>
      <c r="FE52" s="255"/>
      <c r="FF52" s="255"/>
      <c r="FG52" s="255"/>
      <c r="FH52" s="255"/>
      <c r="FI52" s="255"/>
      <c r="FJ52" s="255"/>
      <c r="FK52" s="255"/>
    </row>
    <row r="53" spans="1:167" s="18" customFormat="1" ht="60" customHeight="1" hidden="1">
      <c r="A53" s="269"/>
      <c r="B53" s="270"/>
      <c r="C53" s="270"/>
      <c r="D53" s="270"/>
      <c r="E53" s="270"/>
      <c r="F53" s="271"/>
      <c r="G53" s="27"/>
      <c r="H53" s="251" t="s">
        <v>39</v>
      </c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2"/>
      <c r="AK53" s="253" t="s">
        <v>6</v>
      </c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 t="s">
        <v>6</v>
      </c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0">
        <v>0</v>
      </c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>
        <v>0</v>
      </c>
      <c r="CA53" s="250"/>
      <c r="CB53" s="250"/>
      <c r="CC53" s="250"/>
      <c r="CD53" s="250"/>
      <c r="CE53" s="250"/>
      <c r="CF53" s="250"/>
      <c r="CG53" s="250"/>
      <c r="CH53" s="250"/>
      <c r="CI53" s="250"/>
      <c r="CJ53" s="250"/>
      <c r="CK53" s="250"/>
      <c r="CL53" s="250"/>
      <c r="CM53" s="250"/>
      <c r="CN53" s="250">
        <v>0</v>
      </c>
      <c r="CO53" s="250"/>
      <c r="CP53" s="250"/>
      <c r="CQ53" s="250"/>
      <c r="CR53" s="250"/>
      <c r="CS53" s="250"/>
      <c r="CT53" s="250"/>
      <c r="CU53" s="250"/>
      <c r="CV53" s="250"/>
      <c r="CW53" s="250"/>
      <c r="CX53" s="250"/>
      <c r="CY53" s="250"/>
      <c r="CZ53" s="250"/>
      <c r="DA53" s="250"/>
      <c r="DB53" s="250"/>
      <c r="DC53" s="250"/>
      <c r="DD53" s="250">
        <v>0</v>
      </c>
      <c r="DE53" s="250"/>
      <c r="DF53" s="250"/>
      <c r="DG53" s="250"/>
      <c r="DH53" s="250"/>
      <c r="DI53" s="250"/>
      <c r="DJ53" s="250"/>
      <c r="DK53" s="250"/>
      <c r="DL53" s="250"/>
      <c r="DM53" s="250"/>
      <c r="DN53" s="250"/>
      <c r="DO53" s="250"/>
      <c r="DP53" s="250"/>
      <c r="DQ53" s="250"/>
      <c r="DR53" s="250">
        <v>0</v>
      </c>
      <c r="DS53" s="250"/>
      <c r="DT53" s="250"/>
      <c r="DU53" s="250"/>
      <c r="DV53" s="250"/>
      <c r="DW53" s="250"/>
      <c r="DX53" s="250"/>
      <c r="DY53" s="250"/>
      <c r="DZ53" s="250"/>
      <c r="EA53" s="250"/>
      <c r="EB53" s="250"/>
      <c r="EC53" s="250"/>
      <c r="ED53" s="250"/>
      <c r="EE53" s="250"/>
      <c r="EF53" s="250"/>
      <c r="EG53" s="250"/>
      <c r="EH53" s="254" t="s">
        <v>6</v>
      </c>
      <c r="EI53" s="254"/>
      <c r="EJ53" s="254"/>
      <c r="EK53" s="254"/>
      <c r="EL53" s="254"/>
      <c r="EM53" s="254"/>
      <c r="EN53" s="254"/>
      <c r="EO53" s="254"/>
      <c r="EP53" s="254"/>
      <c r="EQ53" s="254"/>
      <c r="ER53" s="254"/>
      <c r="ES53" s="254"/>
      <c r="ET53" s="254"/>
      <c r="EU53" s="254"/>
      <c r="EV53" s="254" t="s">
        <v>6</v>
      </c>
      <c r="EW53" s="254"/>
      <c r="EX53" s="254"/>
      <c r="EY53" s="254"/>
      <c r="EZ53" s="254"/>
      <c r="FA53" s="254"/>
      <c r="FB53" s="254"/>
      <c r="FC53" s="254"/>
      <c r="FD53" s="254"/>
      <c r="FE53" s="254"/>
      <c r="FF53" s="254"/>
      <c r="FG53" s="254"/>
      <c r="FH53" s="254"/>
      <c r="FI53" s="254"/>
      <c r="FJ53" s="254"/>
      <c r="FK53" s="254"/>
    </row>
    <row r="54" spans="1:167" s="17" customFormat="1" ht="45" customHeight="1" hidden="1">
      <c r="A54" s="208" t="s">
        <v>66</v>
      </c>
      <c r="B54" s="209"/>
      <c r="C54" s="209"/>
      <c r="D54" s="209"/>
      <c r="E54" s="209"/>
      <c r="F54" s="210"/>
      <c r="G54" s="38"/>
      <c r="H54" s="266" t="s">
        <v>138</v>
      </c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7"/>
      <c r="AK54" s="268" t="str">
        <f>AK56</f>
        <v>декабрь 2010 год</v>
      </c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 t="str">
        <f>AX56</f>
        <v>июнь 2016 год</v>
      </c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68"/>
      <c r="BK54" s="193">
        <f>SUM(BK56:BY58)</f>
        <v>120000</v>
      </c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>
        <f>SUM(BZ56:CM58)</f>
        <v>4856</v>
      </c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>
        <f>SUM(CN56:DC58)</f>
        <v>4856</v>
      </c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>
        <f>SUM(DD56:DQ58)</f>
        <v>0</v>
      </c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>
        <f>SUM(DR56:EG58)</f>
        <v>4364</v>
      </c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261">
        <f>SUM(EH56:EU58)</f>
        <v>0</v>
      </c>
      <c r="EI54" s="261"/>
      <c r="EJ54" s="261"/>
      <c r="EK54" s="261"/>
      <c r="EL54" s="261"/>
      <c r="EM54" s="261"/>
      <c r="EN54" s="261"/>
      <c r="EO54" s="261"/>
      <c r="EP54" s="261"/>
      <c r="EQ54" s="261"/>
      <c r="ER54" s="261"/>
      <c r="ES54" s="261"/>
      <c r="ET54" s="261"/>
      <c r="EU54" s="261"/>
      <c r="EV54" s="261">
        <f>SUM(EV56:FK58)</f>
        <v>0.8986820428336079</v>
      </c>
      <c r="EW54" s="261"/>
      <c r="EX54" s="261"/>
      <c r="EY54" s="261"/>
      <c r="EZ54" s="261"/>
      <c r="FA54" s="261"/>
      <c r="FB54" s="261"/>
      <c r="FC54" s="261"/>
      <c r="FD54" s="261"/>
      <c r="FE54" s="261"/>
      <c r="FF54" s="261"/>
      <c r="FG54" s="261"/>
      <c r="FH54" s="261"/>
      <c r="FI54" s="261"/>
      <c r="FJ54" s="261"/>
      <c r="FK54" s="261"/>
    </row>
    <row r="55" spans="1:167" s="18" customFormat="1" ht="13.5" customHeight="1" hidden="1">
      <c r="A55" s="272"/>
      <c r="B55" s="273"/>
      <c r="C55" s="273"/>
      <c r="D55" s="273"/>
      <c r="E55" s="273"/>
      <c r="F55" s="274"/>
      <c r="G55" s="25"/>
      <c r="H55" s="262" t="s">
        <v>9</v>
      </c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3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265"/>
      <c r="CV55" s="265"/>
      <c r="CW55" s="265"/>
      <c r="CX55" s="265"/>
      <c r="CY55" s="265"/>
      <c r="CZ55" s="265"/>
      <c r="DA55" s="265"/>
      <c r="DB55" s="265"/>
      <c r="DC55" s="265"/>
      <c r="DD55" s="265"/>
      <c r="DE55" s="265"/>
      <c r="DF55" s="265"/>
      <c r="DG55" s="265"/>
      <c r="DH55" s="265"/>
      <c r="DI55" s="265"/>
      <c r="DJ55" s="265"/>
      <c r="DK55" s="265"/>
      <c r="DL55" s="265"/>
      <c r="DM55" s="265"/>
      <c r="DN55" s="265"/>
      <c r="DO55" s="265"/>
      <c r="DP55" s="265"/>
      <c r="DQ55" s="265"/>
      <c r="DR55" s="265"/>
      <c r="DS55" s="265"/>
      <c r="DT55" s="265"/>
      <c r="DU55" s="265"/>
      <c r="DV55" s="265"/>
      <c r="DW55" s="265"/>
      <c r="DX55" s="265"/>
      <c r="DY55" s="265"/>
      <c r="DZ55" s="265"/>
      <c r="EA55" s="265"/>
      <c r="EB55" s="265"/>
      <c r="EC55" s="265"/>
      <c r="ED55" s="265"/>
      <c r="EE55" s="265"/>
      <c r="EF55" s="265"/>
      <c r="EG55" s="265"/>
      <c r="EH55" s="259"/>
      <c r="EI55" s="259"/>
      <c r="EJ55" s="259"/>
      <c r="EK55" s="259"/>
      <c r="EL55" s="259"/>
      <c r="EM55" s="259"/>
      <c r="EN55" s="259"/>
      <c r="EO55" s="259"/>
      <c r="EP55" s="259"/>
      <c r="EQ55" s="259"/>
      <c r="ER55" s="259"/>
      <c r="ES55" s="259"/>
      <c r="ET55" s="259"/>
      <c r="EU55" s="259"/>
      <c r="EV55" s="259"/>
      <c r="EW55" s="259"/>
      <c r="EX55" s="259"/>
      <c r="EY55" s="259"/>
      <c r="EZ55" s="259"/>
      <c r="FA55" s="259"/>
      <c r="FB55" s="259"/>
      <c r="FC55" s="259"/>
      <c r="FD55" s="259"/>
      <c r="FE55" s="259"/>
      <c r="FF55" s="259"/>
      <c r="FG55" s="259"/>
      <c r="FH55" s="259"/>
      <c r="FI55" s="259"/>
      <c r="FJ55" s="259"/>
      <c r="FK55" s="259"/>
    </row>
    <row r="56" spans="1:167" s="18" customFormat="1" ht="36.75" customHeight="1" hidden="1">
      <c r="A56" s="272"/>
      <c r="B56" s="273"/>
      <c r="C56" s="273"/>
      <c r="D56" s="273"/>
      <c r="E56" s="273"/>
      <c r="F56" s="274"/>
      <c r="G56" s="26"/>
      <c r="H56" s="256" t="s">
        <v>41</v>
      </c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7"/>
      <c r="AK56" s="260" t="s">
        <v>139</v>
      </c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 t="s">
        <v>147</v>
      </c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0"/>
      <c r="BJ56" s="260"/>
      <c r="BK56" s="165">
        <v>120000</v>
      </c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>
        <v>4856</v>
      </c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>
        <v>4856</v>
      </c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>
        <v>0</v>
      </c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6">
        <v>4364</v>
      </c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8"/>
      <c r="EH56" s="255">
        <f>DD56/BZ56</f>
        <v>0</v>
      </c>
      <c r="EI56" s="255"/>
      <c r="EJ56" s="255"/>
      <c r="EK56" s="255"/>
      <c r="EL56" s="255"/>
      <c r="EM56" s="255"/>
      <c r="EN56" s="255"/>
      <c r="EO56" s="255"/>
      <c r="EP56" s="255"/>
      <c r="EQ56" s="255"/>
      <c r="ER56" s="255"/>
      <c r="ES56" s="255"/>
      <c r="ET56" s="255"/>
      <c r="EU56" s="255"/>
      <c r="EV56" s="255">
        <f>DR56/CN56</f>
        <v>0.8986820428336079</v>
      </c>
      <c r="EW56" s="255"/>
      <c r="EX56" s="255"/>
      <c r="EY56" s="255"/>
      <c r="EZ56" s="255"/>
      <c r="FA56" s="255"/>
      <c r="FB56" s="255"/>
      <c r="FC56" s="255"/>
      <c r="FD56" s="255"/>
      <c r="FE56" s="255"/>
      <c r="FF56" s="255"/>
      <c r="FG56" s="255"/>
      <c r="FH56" s="255"/>
      <c r="FI56" s="255"/>
      <c r="FJ56" s="255"/>
      <c r="FK56" s="255"/>
    </row>
    <row r="57" spans="1:167" s="18" customFormat="1" ht="15.75" customHeight="1" hidden="1">
      <c r="A57" s="272"/>
      <c r="B57" s="273"/>
      <c r="C57" s="273"/>
      <c r="D57" s="273"/>
      <c r="E57" s="273"/>
      <c r="F57" s="274"/>
      <c r="G57" s="26"/>
      <c r="H57" s="256" t="s">
        <v>40</v>
      </c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7"/>
      <c r="AK57" s="258" t="s">
        <v>6</v>
      </c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 t="s">
        <v>6</v>
      </c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165">
        <v>0</v>
      </c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>
        <v>0</v>
      </c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>
        <v>0</v>
      </c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>
        <v>0</v>
      </c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>
        <v>0</v>
      </c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255" t="s">
        <v>6</v>
      </c>
      <c r="EI57" s="255"/>
      <c r="EJ57" s="255"/>
      <c r="EK57" s="255"/>
      <c r="EL57" s="255"/>
      <c r="EM57" s="255"/>
      <c r="EN57" s="255"/>
      <c r="EO57" s="255"/>
      <c r="EP57" s="255"/>
      <c r="EQ57" s="255"/>
      <c r="ER57" s="255"/>
      <c r="ES57" s="255"/>
      <c r="ET57" s="255"/>
      <c r="EU57" s="255"/>
      <c r="EV57" s="255" t="s">
        <v>6</v>
      </c>
      <c r="EW57" s="255"/>
      <c r="EX57" s="255"/>
      <c r="EY57" s="255"/>
      <c r="EZ57" s="255"/>
      <c r="FA57" s="255"/>
      <c r="FB57" s="255"/>
      <c r="FC57" s="255"/>
      <c r="FD57" s="255"/>
      <c r="FE57" s="255"/>
      <c r="FF57" s="255"/>
      <c r="FG57" s="255"/>
      <c r="FH57" s="255"/>
      <c r="FI57" s="255"/>
      <c r="FJ57" s="255"/>
      <c r="FK57" s="255"/>
    </row>
    <row r="58" spans="1:167" s="18" customFormat="1" ht="60" customHeight="1" hidden="1">
      <c r="A58" s="269"/>
      <c r="B58" s="270"/>
      <c r="C58" s="270"/>
      <c r="D58" s="270"/>
      <c r="E58" s="270"/>
      <c r="F58" s="271"/>
      <c r="G58" s="27"/>
      <c r="H58" s="251" t="s">
        <v>39</v>
      </c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2"/>
      <c r="AK58" s="253" t="s">
        <v>6</v>
      </c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 t="s">
        <v>6</v>
      </c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0">
        <v>0</v>
      </c>
      <c r="BL58" s="250"/>
      <c r="BM58" s="250"/>
      <c r="BN58" s="250"/>
      <c r="BO58" s="250"/>
      <c r="BP58" s="250"/>
      <c r="BQ58" s="250"/>
      <c r="BR58" s="250"/>
      <c r="BS58" s="250"/>
      <c r="BT58" s="250"/>
      <c r="BU58" s="250"/>
      <c r="BV58" s="250"/>
      <c r="BW58" s="250"/>
      <c r="BX58" s="250"/>
      <c r="BY58" s="250"/>
      <c r="BZ58" s="250">
        <v>0</v>
      </c>
      <c r="CA58" s="250"/>
      <c r="CB58" s="250"/>
      <c r="CC58" s="250"/>
      <c r="CD58" s="250"/>
      <c r="CE58" s="250"/>
      <c r="CF58" s="250"/>
      <c r="CG58" s="250"/>
      <c r="CH58" s="250"/>
      <c r="CI58" s="250"/>
      <c r="CJ58" s="250"/>
      <c r="CK58" s="250"/>
      <c r="CL58" s="250"/>
      <c r="CM58" s="250"/>
      <c r="CN58" s="250">
        <v>0</v>
      </c>
      <c r="CO58" s="250"/>
      <c r="CP58" s="250"/>
      <c r="CQ58" s="250"/>
      <c r="CR58" s="250"/>
      <c r="CS58" s="250"/>
      <c r="CT58" s="250"/>
      <c r="CU58" s="250"/>
      <c r="CV58" s="250"/>
      <c r="CW58" s="250"/>
      <c r="CX58" s="250"/>
      <c r="CY58" s="250"/>
      <c r="CZ58" s="250"/>
      <c r="DA58" s="250"/>
      <c r="DB58" s="250"/>
      <c r="DC58" s="250"/>
      <c r="DD58" s="250">
        <v>0</v>
      </c>
      <c r="DE58" s="250"/>
      <c r="DF58" s="250"/>
      <c r="DG58" s="250"/>
      <c r="DH58" s="250"/>
      <c r="DI58" s="250"/>
      <c r="DJ58" s="250"/>
      <c r="DK58" s="250"/>
      <c r="DL58" s="250"/>
      <c r="DM58" s="250"/>
      <c r="DN58" s="250"/>
      <c r="DO58" s="250"/>
      <c r="DP58" s="250"/>
      <c r="DQ58" s="250"/>
      <c r="DR58" s="250">
        <v>0</v>
      </c>
      <c r="DS58" s="250"/>
      <c r="DT58" s="250"/>
      <c r="DU58" s="250"/>
      <c r="DV58" s="250"/>
      <c r="DW58" s="250"/>
      <c r="DX58" s="250"/>
      <c r="DY58" s="250"/>
      <c r="DZ58" s="250"/>
      <c r="EA58" s="250"/>
      <c r="EB58" s="250"/>
      <c r="EC58" s="250"/>
      <c r="ED58" s="250"/>
      <c r="EE58" s="250"/>
      <c r="EF58" s="250"/>
      <c r="EG58" s="250"/>
      <c r="EH58" s="254" t="s">
        <v>6</v>
      </c>
      <c r="EI58" s="254"/>
      <c r="EJ58" s="254"/>
      <c r="EK58" s="254"/>
      <c r="EL58" s="254"/>
      <c r="EM58" s="254"/>
      <c r="EN58" s="254"/>
      <c r="EO58" s="254"/>
      <c r="EP58" s="254"/>
      <c r="EQ58" s="254"/>
      <c r="ER58" s="254"/>
      <c r="ES58" s="254"/>
      <c r="ET58" s="254"/>
      <c r="EU58" s="254"/>
      <c r="EV58" s="254" t="s">
        <v>6</v>
      </c>
      <c r="EW58" s="254"/>
      <c r="EX58" s="254"/>
      <c r="EY58" s="254"/>
      <c r="EZ58" s="254"/>
      <c r="FA58" s="254"/>
      <c r="FB58" s="254"/>
      <c r="FC58" s="254"/>
      <c r="FD58" s="254"/>
      <c r="FE58" s="254"/>
      <c r="FF58" s="254"/>
      <c r="FG58" s="254"/>
      <c r="FH58" s="254"/>
      <c r="FI58" s="254"/>
      <c r="FJ58" s="254"/>
      <c r="FK58" s="254"/>
    </row>
    <row r="59" spans="1:167" s="17" customFormat="1" ht="45" customHeight="1" hidden="1">
      <c r="A59" s="208" t="s">
        <v>67</v>
      </c>
      <c r="B59" s="209"/>
      <c r="C59" s="209"/>
      <c r="D59" s="209"/>
      <c r="E59" s="209"/>
      <c r="F59" s="210"/>
      <c r="G59" s="38"/>
      <c r="H59" s="266" t="s">
        <v>140</v>
      </c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7"/>
      <c r="AK59" s="268" t="str">
        <f>AK61</f>
        <v>январь 2014 год</v>
      </c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 t="str">
        <f>AX61</f>
        <v>декабрь 2015 год</v>
      </c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193">
        <f>SUM(BK61:BY63)</f>
        <v>38327</v>
      </c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>
        <f>SUM(BZ61:CM63)</f>
        <v>1173</v>
      </c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>
        <f>SUM(CN61:DC63)</f>
        <v>1173</v>
      </c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>
        <f>SUM(DD61:DQ63)</f>
        <v>0</v>
      </c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>
        <f>SUM(DR61:EG63)</f>
        <v>554</v>
      </c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261">
        <f>SUM(EH61:EU63)</f>
        <v>0</v>
      </c>
      <c r="EI59" s="261"/>
      <c r="EJ59" s="261"/>
      <c r="EK59" s="261"/>
      <c r="EL59" s="261"/>
      <c r="EM59" s="261"/>
      <c r="EN59" s="261"/>
      <c r="EO59" s="261"/>
      <c r="EP59" s="261"/>
      <c r="EQ59" s="261"/>
      <c r="ER59" s="261"/>
      <c r="ES59" s="261"/>
      <c r="ET59" s="261"/>
      <c r="EU59" s="261"/>
      <c r="EV59" s="261">
        <f>SUM(EV61:FK63)</f>
        <v>0.4722932651321398</v>
      </c>
      <c r="EW59" s="261"/>
      <c r="EX59" s="261"/>
      <c r="EY59" s="261"/>
      <c r="EZ59" s="261"/>
      <c r="FA59" s="261"/>
      <c r="FB59" s="261"/>
      <c r="FC59" s="261"/>
      <c r="FD59" s="261"/>
      <c r="FE59" s="261"/>
      <c r="FF59" s="261"/>
      <c r="FG59" s="261"/>
      <c r="FH59" s="261"/>
      <c r="FI59" s="261"/>
      <c r="FJ59" s="261"/>
      <c r="FK59" s="261"/>
    </row>
    <row r="60" spans="1:167" s="18" customFormat="1" ht="13.5" customHeight="1" hidden="1">
      <c r="A60" s="272"/>
      <c r="B60" s="273"/>
      <c r="C60" s="273"/>
      <c r="D60" s="273"/>
      <c r="E60" s="273"/>
      <c r="F60" s="274"/>
      <c r="G60" s="25"/>
      <c r="H60" s="262" t="s">
        <v>9</v>
      </c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3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5"/>
      <c r="BL60" s="265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5"/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5"/>
      <c r="CS60" s="265"/>
      <c r="CT60" s="265"/>
      <c r="CU60" s="265"/>
      <c r="CV60" s="265"/>
      <c r="CW60" s="265"/>
      <c r="CX60" s="265"/>
      <c r="CY60" s="265"/>
      <c r="CZ60" s="265"/>
      <c r="DA60" s="265"/>
      <c r="DB60" s="265"/>
      <c r="DC60" s="265"/>
      <c r="DD60" s="265"/>
      <c r="DE60" s="265"/>
      <c r="DF60" s="265"/>
      <c r="DG60" s="265"/>
      <c r="DH60" s="265"/>
      <c r="DI60" s="265"/>
      <c r="DJ60" s="265"/>
      <c r="DK60" s="265"/>
      <c r="DL60" s="265"/>
      <c r="DM60" s="265"/>
      <c r="DN60" s="265"/>
      <c r="DO60" s="265"/>
      <c r="DP60" s="265"/>
      <c r="DQ60" s="265"/>
      <c r="DR60" s="265"/>
      <c r="DS60" s="265"/>
      <c r="DT60" s="265"/>
      <c r="DU60" s="265"/>
      <c r="DV60" s="265"/>
      <c r="DW60" s="265"/>
      <c r="DX60" s="265"/>
      <c r="DY60" s="265"/>
      <c r="DZ60" s="265"/>
      <c r="EA60" s="265"/>
      <c r="EB60" s="265"/>
      <c r="EC60" s="265"/>
      <c r="ED60" s="265"/>
      <c r="EE60" s="265"/>
      <c r="EF60" s="265"/>
      <c r="EG60" s="265"/>
      <c r="EH60" s="259"/>
      <c r="EI60" s="259"/>
      <c r="EJ60" s="259"/>
      <c r="EK60" s="259"/>
      <c r="EL60" s="259"/>
      <c r="EM60" s="259"/>
      <c r="EN60" s="259"/>
      <c r="EO60" s="259"/>
      <c r="EP60" s="259"/>
      <c r="EQ60" s="259"/>
      <c r="ER60" s="259"/>
      <c r="ES60" s="259"/>
      <c r="ET60" s="259"/>
      <c r="EU60" s="259"/>
      <c r="EV60" s="259"/>
      <c r="EW60" s="259"/>
      <c r="EX60" s="259"/>
      <c r="EY60" s="259"/>
      <c r="EZ60" s="259"/>
      <c r="FA60" s="259"/>
      <c r="FB60" s="259"/>
      <c r="FC60" s="259"/>
      <c r="FD60" s="259"/>
      <c r="FE60" s="259"/>
      <c r="FF60" s="259"/>
      <c r="FG60" s="259"/>
      <c r="FH60" s="259"/>
      <c r="FI60" s="259"/>
      <c r="FJ60" s="259"/>
      <c r="FK60" s="259"/>
    </row>
    <row r="61" spans="1:167" s="18" customFormat="1" ht="36.75" customHeight="1" hidden="1">
      <c r="A61" s="272"/>
      <c r="B61" s="273"/>
      <c r="C61" s="273"/>
      <c r="D61" s="273"/>
      <c r="E61" s="273"/>
      <c r="F61" s="274"/>
      <c r="G61" s="26"/>
      <c r="H61" s="256" t="s">
        <v>41</v>
      </c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7"/>
      <c r="AK61" s="195" t="s">
        <v>149</v>
      </c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 t="s">
        <v>148</v>
      </c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65">
        <v>38327</v>
      </c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>
        <v>1173</v>
      </c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>
        <v>1173</v>
      </c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>
        <v>0</v>
      </c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6">
        <v>554</v>
      </c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8"/>
      <c r="EH61" s="255">
        <f>DD61/BZ61</f>
        <v>0</v>
      </c>
      <c r="EI61" s="255"/>
      <c r="EJ61" s="255"/>
      <c r="EK61" s="255"/>
      <c r="EL61" s="255"/>
      <c r="EM61" s="255"/>
      <c r="EN61" s="255"/>
      <c r="EO61" s="255"/>
      <c r="EP61" s="255"/>
      <c r="EQ61" s="255"/>
      <c r="ER61" s="255"/>
      <c r="ES61" s="255"/>
      <c r="ET61" s="255"/>
      <c r="EU61" s="255"/>
      <c r="EV61" s="255">
        <f>DR61/CN61</f>
        <v>0.4722932651321398</v>
      </c>
      <c r="EW61" s="255"/>
      <c r="EX61" s="255"/>
      <c r="EY61" s="255"/>
      <c r="EZ61" s="255"/>
      <c r="FA61" s="255"/>
      <c r="FB61" s="255"/>
      <c r="FC61" s="255"/>
      <c r="FD61" s="255"/>
      <c r="FE61" s="255"/>
      <c r="FF61" s="255"/>
      <c r="FG61" s="255"/>
      <c r="FH61" s="255"/>
      <c r="FI61" s="255"/>
      <c r="FJ61" s="255"/>
      <c r="FK61" s="255"/>
    </row>
    <row r="62" spans="1:167" s="18" customFormat="1" ht="15.75" customHeight="1" hidden="1">
      <c r="A62" s="272"/>
      <c r="B62" s="273"/>
      <c r="C62" s="273"/>
      <c r="D62" s="273"/>
      <c r="E62" s="273"/>
      <c r="F62" s="274"/>
      <c r="G62" s="26"/>
      <c r="H62" s="256" t="s">
        <v>40</v>
      </c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7"/>
      <c r="AK62" s="258" t="s">
        <v>6</v>
      </c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 t="s">
        <v>6</v>
      </c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165">
        <v>0</v>
      </c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>
        <v>0</v>
      </c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>
        <v>0</v>
      </c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>
        <v>0</v>
      </c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>
        <v>0</v>
      </c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5"/>
      <c r="EH62" s="255" t="s">
        <v>6</v>
      </c>
      <c r="EI62" s="255"/>
      <c r="EJ62" s="255"/>
      <c r="EK62" s="255"/>
      <c r="EL62" s="255"/>
      <c r="EM62" s="255"/>
      <c r="EN62" s="255"/>
      <c r="EO62" s="255"/>
      <c r="EP62" s="255"/>
      <c r="EQ62" s="255"/>
      <c r="ER62" s="255"/>
      <c r="ES62" s="255"/>
      <c r="ET62" s="255"/>
      <c r="EU62" s="255"/>
      <c r="EV62" s="255" t="s">
        <v>6</v>
      </c>
      <c r="EW62" s="255"/>
      <c r="EX62" s="255"/>
      <c r="EY62" s="255"/>
      <c r="EZ62" s="255"/>
      <c r="FA62" s="255"/>
      <c r="FB62" s="255"/>
      <c r="FC62" s="255"/>
      <c r="FD62" s="255"/>
      <c r="FE62" s="255"/>
      <c r="FF62" s="255"/>
      <c r="FG62" s="255"/>
      <c r="FH62" s="255"/>
      <c r="FI62" s="255"/>
      <c r="FJ62" s="255"/>
      <c r="FK62" s="255"/>
    </row>
    <row r="63" spans="1:167" s="18" customFormat="1" ht="60" customHeight="1" hidden="1">
      <c r="A63" s="269"/>
      <c r="B63" s="270"/>
      <c r="C63" s="270"/>
      <c r="D63" s="270"/>
      <c r="E63" s="270"/>
      <c r="F63" s="271"/>
      <c r="G63" s="27"/>
      <c r="H63" s="251" t="s">
        <v>39</v>
      </c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2"/>
      <c r="AK63" s="253" t="s">
        <v>6</v>
      </c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 t="s">
        <v>6</v>
      </c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0">
        <v>0</v>
      </c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  <c r="BV63" s="250"/>
      <c r="BW63" s="250"/>
      <c r="BX63" s="250"/>
      <c r="BY63" s="250"/>
      <c r="BZ63" s="250">
        <v>0</v>
      </c>
      <c r="CA63" s="250"/>
      <c r="CB63" s="250"/>
      <c r="CC63" s="250"/>
      <c r="CD63" s="250"/>
      <c r="CE63" s="250"/>
      <c r="CF63" s="250"/>
      <c r="CG63" s="250"/>
      <c r="CH63" s="250"/>
      <c r="CI63" s="250"/>
      <c r="CJ63" s="250"/>
      <c r="CK63" s="250"/>
      <c r="CL63" s="250"/>
      <c r="CM63" s="250"/>
      <c r="CN63" s="250">
        <v>0</v>
      </c>
      <c r="CO63" s="250"/>
      <c r="CP63" s="250"/>
      <c r="CQ63" s="250"/>
      <c r="CR63" s="250"/>
      <c r="CS63" s="250"/>
      <c r="CT63" s="250"/>
      <c r="CU63" s="250"/>
      <c r="CV63" s="250"/>
      <c r="CW63" s="250"/>
      <c r="CX63" s="250"/>
      <c r="CY63" s="250"/>
      <c r="CZ63" s="250"/>
      <c r="DA63" s="250"/>
      <c r="DB63" s="250"/>
      <c r="DC63" s="250"/>
      <c r="DD63" s="250">
        <v>0</v>
      </c>
      <c r="DE63" s="250"/>
      <c r="DF63" s="250"/>
      <c r="DG63" s="250"/>
      <c r="DH63" s="250"/>
      <c r="DI63" s="250"/>
      <c r="DJ63" s="250"/>
      <c r="DK63" s="250"/>
      <c r="DL63" s="250"/>
      <c r="DM63" s="250"/>
      <c r="DN63" s="250"/>
      <c r="DO63" s="250"/>
      <c r="DP63" s="250"/>
      <c r="DQ63" s="250"/>
      <c r="DR63" s="250">
        <v>0</v>
      </c>
      <c r="DS63" s="250"/>
      <c r="DT63" s="250"/>
      <c r="DU63" s="250"/>
      <c r="DV63" s="250"/>
      <c r="DW63" s="250"/>
      <c r="DX63" s="250"/>
      <c r="DY63" s="250"/>
      <c r="DZ63" s="250"/>
      <c r="EA63" s="250"/>
      <c r="EB63" s="250"/>
      <c r="EC63" s="250"/>
      <c r="ED63" s="250"/>
      <c r="EE63" s="250"/>
      <c r="EF63" s="250"/>
      <c r="EG63" s="250"/>
      <c r="EH63" s="254" t="s">
        <v>6</v>
      </c>
      <c r="EI63" s="254"/>
      <c r="EJ63" s="254"/>
      <c r="EK63" s="254"/>
      <c r="EL63" s="254"/>
      <c r="EM63" s="254"/>
      <c r="EN63" s="254"/>
      <c r="EO63" s="254"/>
      <c r="EP63" s="254"/>
      <c r="EQ63" s="254"/>
      <c r="ER63" s="254"/>
      <c r="ES63" s="254"/>
      <c r="ET63" s="254"/>
      <c r="EU63" s="254"/>
      <c r="EV63" s="254" t="s">
        <v>6</v>
      </c>
      <c r="EW63" s="254"/>
      <c r="EX63" s="254"/>
      <c r="EY63" s="254"/>
      <c r="EZ63" s="254"/>
      <c r="FA63" s="254"/>
      <c r="FB63" s="254"/>
      <c r="FC63" s="254"/>
      <c r="FD63" s="254"/>
      <c r="FE63" s="254"/>
      <c r="FF63" s="254"/>
      <c r="FG63" s="254"/>
      <c r="FH63" s="254"/>
      <c r="FI63" s="254"/>
      <c r="FJ63" s="254"/>
      <c r="FK63" s="254"/>
    </row>
    <row r="64" spans="1:167" s="17" customFormat="1" ht="38.25" customHeight="1" hidden="1">
      <c r="A64" s="208" t="s">
        <v>68</v>
      </c>
      <c r="B64" s="209"/>
      <c r="C64" s="209"/>
      <c r="D64" s="209"/>
      <c r="E64" s="209"/>
      <c r="F64" s="210"/>
      <c r="G64" s="38"/>
      <c r="H64" s="266" t="s">
        <v>141</v>
      </c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7"/>
      <c r="AK64" s="268" t="str">
        <f>AK66</f>
        <v>январь 2014 год</v>
      </c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 t="str">
        <f>AX66</f>
        <v>декабрь 2016 год</v>
      </c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193">
        <f>SUM(BK66:BY68)</f>
        <v>13979</v>
      </c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>
        <f>SUM(BZ66:CM68)</f>
        <v>979</v>
      </c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>
        <f>SUM(CN66:DC68)</f>
        <v>979</v>
      </c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>
        <f>SUM(DD66:DQ68)</f>
        <v>0</v>
      </c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>
        <f>SUM(DR66:EG68)</f>
        <v>0</v>
      </c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261">
        <f>SUM(EH66:EU68)</f>
        <v>0</v>
      </c>
      <c r="EI64" s="261"/>
      <c r="EJ64" s="261"/>
      <c r="EK64" s="261"/>
      <c r="EL64" s="261"/>
      <c r="EM64" s="261"/>
      <c r="EN64" s="261"/>
      <c r="EO64" s="261"/>
      <c r="EP64" s="261"/>
      <c r="EQ64" s="261"/>
      <c r="ER64" s="261"/>
      <c r="ES64" s="261"/>
      <c r="ET64" s="261"/>
      <c r="EU64" s="261"/>
      <c r="EV64" s="261">
        <f>SUM(EV66:FK68)</f>
        <v>0</v>
      </c>
      <c r="EW64" s="261"/>
      <c r="EX64" s="261"/>
      <c r="EY64" s="261"/>
      <c r="EZ64" s="261"/>
      <c r="FA64" s="261"/>
      <c r="FB64" s="261"/>
      <c r="FC64" s="261"/>
      <c r="FD64" s="261"/>
      <c r="FE64" s="261"/>
      <c r="FF64" s="261"/>
      <c r="FG64" s="261"/>
      <c r="FH64" s="261"/>
      <c r="FI64" s="261"/>
      <c r="FJ64" s="261"/>
      <c r="FK64" s="261"/>
    </row>
    <row r="65" spans="1:167" s="18" customFormat="1" ht="13.5" customHeight="1" hidden="1">
      <c r="A65" s="272"/>
      <c r="B65" s="273"/>
      <c r="C65" s="273"/>
      <c r="D65" s="273"/>
      <c r="E65" s="273"/>
      <c r="F65" s="274"/>
      <c r="G65" s="25"/>
      <c r="H65" s="262" t="s">
        <v>9</v>
      </c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3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  <c r="CM65" s="265"/>
      <c r="CN65" s="265"/>
      <c r="CO65" s="265"/>
      <c r="CP65" s="265"/>
      <c r="CQ65" s="265"/>
      <c r="CR65" s="265"/>
      <c r="CS65" s="265"/>
      <c r="CT65" s="265"/>
      <c r="CU65" s="265"/>
      <c r="CV65" s="265"/>
      <c r="CW65" s="265"/>
      <c r="CX65" s="265"/>
      <c r="CY65" s="265"/>
      <c r="CZ65" s="265"/>
      <c r="DA65" s="265"/>
      <c r="DB65" s="265"/>
      <c r="DC65" s="265"/>
      <c r="DD65" s="265"/>
      <c r="DE65" s="265"/>
      <c r="DF65" s="265"/>
      <c r="DG65" s="265"/>
      <c r="DH65" s="265"/>
      <c r="DI65" s="265"/>
      <c r="DJ65" s="265"/>
      <c r="DK65" s="265"/>
      <c r="DL65" s="265"/>
      <c r="DM65" s="265"/>
      <c r="DN65" s="265"/>
      <c r="DO65" s="265"/>
      <c r="DP65" s="265"/>
      <c r="DQ65" s="265"/>
      <c r="DR65" s="265"/>
      <c r="DS65" s="265"/>
      <c r="DT65" s="265"/>
      <c r="DU65" s="265"/>
      <c r="DV65" s="265"/>
      <c r="DW65" s="265"/>
      <c r="DX65" s="265"/>
      <c r="DY65" s="265"/>
      <c r="DZ65" s="265"/>
      <c r="EA65" s="265"/>
      <c r="EB65" s="265"/>
      <c r="EC65" s="265"/>
      <c r="ED65" s="265"/>
      <c r="EE65" s="265"/>
      <c r="EF65" s="265"/>
      <c r="EG65" s="265"/>
      <c r="EH65" s="259"/>
      <c r="EI65" s="259"/>
      <c r="EJ65" s="259"/>
      <c r="EK65" s="259"/>
      <c r="EL65" s="259"/>
      <c r="EM65" s="259"/>
      <c r="EN65" s="259"/>
      <c r="EO65" s="259"/>
      <c r="EP65" s="259"/>
      <c r="EQ65" s="259"/>
      <c r="ER65" s="259"/>
      <c r="ES65" s="259"/>
      <c r="ET65" s="259"/>
      <c r="EU65" s="259"/>
      <c r="EV65" s="259"/>
      <c r="EW65" s="259"/>
      <c r="EX65" s="259"/>
      <c r="EY65" s="259"/>
      <c r="EZ65" s="259"/>
      <c r="FA65" s="259"/>
      <c r="FB65" s="259"/>
      <c r="FC65" s="259"/>
      <c r="FD65" s="259"/>
      <c r="FE65" s="259"/>
      <c r="FF65" s="259"/>
      <c r="FG65" s="259"/>
      <c r="FH65" s="259"/>
      <c r="FI65" s="259"/>
      <c r="FJ65" s="259"/>
      <c r="FK65" s="259"/>
    </row>
    <row r="66" spans="1:167" s="18" customFormat="1" ht="36.75" customHeight="1" hidden="1">
      <c r="A66" s="272"/>
      <c r="B66" s="273"/>
      <c r="C66" s="273"/>
      <c r="D66" s="273"/>
      <c r="E66" s="273"/>
      <c r="F66" s="274"/>
      <c r="G66" s="26"/>
      <c r="H66" s="256" t="s">
        <v>41</v>
      </c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7"/>
      <c r="AK66" s="195" t="s">
        <v>149</v>
      </c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 t="s">
        <v>150</v>
      </c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65">
        <v>13979</v>
      </c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>
        <v>979</v>
      </c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>
        <v>979</v>
      </c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>
        <v>0</v>
      </c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6">
        <v>0</v>
      </c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8"/>
      <c r="EH66" s="255">
        <f>DD66/BZ66</f>
        <v>0</v>
      </c>
      <c r="EI66" s="255"/>
      <c r="EJ66" s="255"/>
      <c r="EK66" s="255"/>
      <c r="EL66" s="255"/>
      <c r="EM66" s="255"/>
      <c r="EN66" s="255"/>
      <c r="EO66" s="255"/>
      <c r="EP66" s="255"/>
      <c r="EQ66" s="255"/>
      <c r="ER66" s="255"/>
      <c r="ES66" s="255"/>
      <c r="ET66" s="255"/>
      <c r="EU66" s="255"/>
      <c r="EV66" s="255">
        <f>DR66/CN66</f>
        <v>0</v>
      </c>
      <c r="EW66" s="255"/>
      <c r="EX66" s="255"/>
      <c r="EY66" s="255"/>
      <c r="EZ66" s="255"/>
      <c r="FA66" s="255"/>
      <c r="FB66" s="255"/>
      <c r="FC66" s="255"/>
      <c r="FD66" s="255"/>
      <c r="FE66" s="255"/>
      <c r="FF66" s="255"/>
      <c r="FG66" s="255"/>
      <c r="FH66" s="255"/>
      <c r="FI66" s="255"/>
      <c r="FJ66" s="255"/>
      <c r="FK66" s="255"/>
    </row>
    <row r="67" spans="1:167" s="18" customFormat="1" ht="15.75" customHeight="1" hidden="1">
      <c r="A67" s="272"/>
      <c r="B67" s="273"/>
      <c r="C67" s="273"/>
      <c r="D67" s="273"/>
      <c r="E67" s="273"/>
      <c r="F67" s="274"/>
      <c r="G67" s="26"/>
      <c r="H67" s="256" t="s">
        <v>40</v>
      </c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7"/>
      <c r="AK67" s="258" t="s">
        <v>6</v>
      </c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 t="s">
        <v>6</v>
      </c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165">
        <v>0</v>
      </c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>
        <v>0</v>
      </c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>
        <v>0</v>
      </c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>
        <v>0</v>
      </c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>
        <v>0</v>
      </c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  <c r="EG67" s="165"/>
      <c r="EH67" s="255" t="s">
        <v>6</v>
      </c>
      <c r="EI67" s="255"/>
      <c r="EJ67" s="255"/>
      <c r="EK67" s="255"/>
      <c r="EL67" s="255"/>
      <c r="EM67" s="255"/>
      <c r="EN67" s="255"/>
      <c r="EO67" s="255"/>
      <c r="EP67" s="255"/>
      <c r="EQ67" s="255"/>
      <c r="ER67" s="255"/>
      <c r="ES67" s="255"/>
      <c r="ET67" s="255"/>
      <c r="EU67" s="255"/>
      <c r="EV67" s="255" t="s">
        <v>6</v>
      </c>
      <c r="EW67" s="255"/>
      <c r="EX67" s="255"/>
      <c r="EY67" s="255"/>
      <c r="EZ67" s="255"/>
      <c r="FA67" s="255"/>
      <c r="FB67" s="255"/>
      <c r="FC67" s="255"/>
      <c r="FD67" s="255"/>
      <c r="FE67" s="255"/>
      <c r="FF67" s="255"/>
      <c r="FG67" s="255"/>
      <c r="FH67" s="255"/>
      <c r="FI67" s="255"/>
      <c r="FJ67" s="255"/>
      <c r="FK67" s="255"/>
    </row>
    <row r="68" spans="1:167" s="18" customFormat="1" ht="60" customHeight="1" hidden="1">
      <c r="A68" s="269"/>
      <c r="B68" s="270"/>
      <c r="C68" s="270"/>
      <c r="D68" s="270"/>
      <c r="E68" s="270"/>
      <c r="F68" s="271"/>
      <c r="G68" s="27"/>
      <c r="H68" s="251" t="s">
        <v>39</v>
      </c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2"/>
      <c r="AK68" s="253" t="s">
        <v>6</v>
      </c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 t="s">
        <v>6</v>
      </c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0">
        <v>0</v>
      </c>
      <c r="BL68" s="250"/>
      <c r="BM68" s="250"/>
      <c r="BN68" s="250"/>
      <c r="BO68" s="250"/>
      <c r="BP68" s="250"/>
      <c r="BQ68" s="250"/>
      <c r="BR68" s="250"/>
      <c r="BS68" s="250"/>
      <c r="BT68" s="250"/>
      <c r="BU68" s="250"/>
      <c r="BV68" s="250"/>
      <c r="BW68" s="250"/>
      <c r="BX68" s="250"/>
      <c r="BY68" s="250"/>
      <c r="BZ68" s="250">
        <v>0</v>
      </c>
      <c r="CA68" s="250"/>
      <c r="CB68" s="250"/>
      <c r="CC68" s="250"/>
      <c r="CD68" s="250"/>
      <c r="CE68" s="250"/>
      <c r="CF68" s="250"/>
      <c r="CG68" s="250"/>
      <c r="CH68" s="250"/>
      <c r="CI68" s="250"/>
      <c r="CJ68" s="250"/>
      <c r="CK68" s="250"/>
      <c r="CL68" s="250"/>
      <c r="CM68" s="250"/>
      <c r="CN68" s="250">
        <v>0</v>
      </c>
      <c r="CO68" s="250"/>
      <c r="CP68" s="250"/>
      <c r="CQ68" s="250"/>
      <c r="CR68" s="250"/>
      <c r="CS68" s="250"/>
      <c r="CT68" s="250"/>
      <c r="CU68" s="250"/>
      <c r="CV68" s="250"/>
      <c r="CW68" s="250"/>
      <c r="CX68" s="250"/>
      <c r="CY68" s="250"/>
      <c r="CZ68" s="250"/>
      <c r="DA68" s="250"/>
      <c r="DB68" s="250"/>
      <c r="DC68" s="250"/>
      <c r="DD68" s="250">
        <v>0</v>
      </c>
      <c r="DE68" s="250"/>
      <c r="DF68" s="250"/>
      <c r="DG68" s="250"/>
      <c r="DH68" s="250"/>
      <c r="DI68" s="250"/>
      <c r="DJ68" s="250"/>
      <c r="DK68" s="250"/>
      <c r="DL68" s="250"/>
      <c r="DM68" s="250"/>
      <c r="DN68" s="250"/>
      <c r="DO68" s="250"/>
      <c r="DP68" s="250"/>
      <c r="DQ68" s="250"/>
      <c r="DR68" s="250">
        <v>0</v>
      </c>
      <c r="DS68" s="250"/>
      <c r="DT68" s="250"/>
      <c r="DU68" s="250"/>
      <c r="DV68" s="250"/>
      <c r="DW68" s="250"/>
      <c r="DX68" s="250"/>
      <c r="DY68" s="250"/>
      <c r="DZ68" s="250"/>
      <c r="EA68" s="250"/>
      <c r="EB68" s="250"/>
      <c r="EC68" s="250"/>
      <c r="ED68" s="250"/>
      <c r="EE68" s="250"/>
      <c r="EF68" s="250"/>
      <c r="EG68" s="250"/>
      <c r="EH68" s="254" t="s">
        <v>6</v>
      </c>
      <c r="EI68" s="254"/>
      <c r="EJ68" s="254"/>
      <c r="EK68" s="254"/>
      <c r="EL68" s="254"/>
      <c r="EM68" s="254"/>
      <c r="EN68" s="254"/>
      <c r="EO68" s="254"/>
      <c r="EP68" s="254"/>
      <c r="EQ68" s="254"/>
      <c r="ER68" s="254"/>
      <c r="ES68" s="254"/>
      <c r="ET68" s="254"/>
      <c r="EU68" s="254"/>
      <c r="EV68" s="254" t="s">
        <v>6</v>
      </c>
      <c r="EW68" s="254"/>
      <c r="EX68" s="254"/>
      <c r="EY68" s="254"/>
      <c r="EZ68" s="254"/>
      <c r="FA68" s="254"/>
      <c r="FB68" s="254"/>
      <c r="FC68" s="254"/>
      <c r="FD68" s="254"/>
      <c r="FE68" s="254"/>
      <c r="FF68" s="254"/>
      <c r="FG68" s="254"/>
      <c r="FH68" s="254"/>
      <c r="FI68" s="254"/>
      <c r="FJ68" s="254"/>
      <c r="FK68" s="254"/>
    </row>
    <row r="69" spans="1:167" s="17" customFormat="1" ht="42.75" customHeight="1" hidden="1">
      <c r="A69" s="208" t="s">
        <v>69</v>
      </c>
      <c r="B69" s="209"/>
      <c r="C69" s="209"/>
      <c r="D69" s="209"/>
      <c r="E69" s="209"/>
      <c r="F69" s="210"/>
      <c r="G69" s="38"/>
      <c r="H69" s="266" t="s">
        <v>142</v>
      </c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7"/>
      <c r="AK69" s="268" t="str">
        <f>AK71</f>
        <v>январь 2014 год</v>
      </c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 t="str">
        <f>AX71</f>
        <v>декабрь 2015 год</v>
      </c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68"/>
      <c r="BK69" s="193">
        <f>SUM(BK71:BY73)</f>
        <v>21000</v>
      </c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>
        <f>SUM(BZ71:CM73)</f>
        <v>12317</v>
      </c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>
        <f>SUM(CN71:DC73)</f>
        <v>12317</v>
      </c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>
        <f>SUM(DD71:DQ73)</f>
        <v>0</v>
      </c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>
        <f>SUM(DR71:EG73)</f>
        <v>0</v>
      </c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261">
        <f>SUM(EH71:EU73)</f>
        <v>0</v>
      </c>
      <c r="EI69" s="261"/>
      <c r="EJ69" s="261"/>
      <c r="EK69" s="261"/>
      <c r="EL69" s="261"/>
      <c r="EM69" s="261"/>
      <c r="EN69" s="261"/>
      <c r="EO69" s="261"/>
      <c r="EP69" s="261"/>
      <c r="EQ69" s="261"/>
      <c r="ER69" s="261"/>
      <c r="ES69" s="261"/>
      <c r="ET69" s="261"/>
      <c r="EU69" s="261"/>
      <c r="EV69" s="261">
        <f>SUM(EV71:FK73)</f>
        <v>0</v>
      </c>
      <c r="EW69" s="261"/>
      <c r="EX69" s="261"/>
      <c r="EY69" s="261"/>
      <c r="EZ69" s="261"/>
      <c r="FA69" s="261"/>
      <c r="FB69" s="261"/>
      <c r="FC69" s="261"/>
      <c r="FD69" s="261"/>
      <c r="FE69" s="261"/>
      <c r="FF69" s="261"/>
      <c r="FG69" s="261"/>
      <c r="FH69" s="261"/>
      <c r="FI69" s="261"/>
      <c r="FJ69" s="261"/>
      <c r="FK69" s="261"/>
    </row>
    <row r="70" spans="1:167" s="18" customFormat="1" ht="13.5" customHeight="1" hidden="1">
      <c r="A70" s="272"/>
      <c r="B70" s="273"/>
      <c r="C70" s="273"/>
      <c r="D70" s="273"/>
      <c r="E70" s="273"/>
      <c r="F70" s="274"/>
      <c r="G70" s="25"/>
      <c r="H70" s="262" t="s">
        <v>9</v>
      </c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3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5"/>
      <c r="CQ70" s="265"/>
      <c r="CR70" s="265"/>
      <c r="CS70" s="265"/>
      <c r="CT70" s="265"/>
      <c r="CU70" s="265"/>
      <c r="CV70" s="265"/>
      <c r="CW70" s="265"/>
      <c r="CX70" s="265"/>
      <c r="CY70" s="265"/>
      <c r="CZ70" s="265"/>
      <c r="DA70" s="265"/>
      <c r="DB70" s="265"/>
      <c r="DC70" s="265"/>
      <c r="DD70" s="265"/>
      <c r="DE70" s="265"/>
      <c r="DF70" s="265"/>
      <c r="DG70" s="265"/>
      <c r="DH70" s="265"/>
      <c r="DI70" s="265"/>
      <c r="DJ70" s="265"/>
      <c r="DK70" s="265"/>
      <c r="DL70" s="265"/>
      <c r="DM70" s="265"/>
      <c r="DN70" s="265"/>
      <c r="DO70" s="265"/>
      <c r="DP70" s="265"/>
      <c r="DQ70" s="265"/>
      <c r="DR70" s="265"/>
      <c r="DS70" s="265"/>
      <c r="DT70" s="265"/>
      <c r="DU70" s="265"/>
      <c r="DV70" s="265"/>
      <c r="DW70" s="265"/>
      <c r="DX70" s="265"/>
      <c r="DY70" s="265"/>
      <c r="DZ70" s="265"/>
      <c r="EA70" s="265"/>
      <c r="EB70" s="265"/>
      <c r="EC70" s="265"/>
      <c r="ED70" s="265"/>
      <c r="EE70" s="265"/>
      <c r="EF70" s="265"/>
      <c r="EG70" s="265"/>
      <c r="EH70" s="259"/>
      <c r="EI70" s="259"/>
      <c r="EJ70" s="259"/>
      <c r="EK70" s="259"/>
      <c r="EL70" s="259"/>
      <c r="EM70" s="259"/>
      <c r="EN70" s="259"/>
      <c r="EO70" s="259"/>
      <c r="EP70" s="259"/>
      <c r="EQ70" s="259"/>
      <c r="ER70" s="259"/>
      <c r="ES70" s="259"/>
      <c r="ET70" s="259"/>
      <c r="EU70" s="259"/>
      <c r="EV70" s="259"/>
      <c r="EW70" s="259"/>
      <c r="EX70" s="259"/>
      <c r="EY70" s="259"/>
      <c r="EZ70" s="259"/>
      <c r="FA70" s="259"/>
      <c r="FB70" s="259"/>
      <c r="FC70" s="259"/>
      <c r="FD70" s="259"/>
      <c r="FE70" s="259"/>
      <c r="FF70" s="259"/>
      <c r="FG70" s="259"/>
      <c r="FH70" s="259"/>
      <c r="FI70" s="259"/>
      <c r="FJ70" s="259"/>
      <c r="FK70" s="259"/>
    </row>
    <row r="71" spans="1:167" s="18" customFormat="1" ht="36.75" customHeight="1" hidden="1">
      <c r="A71" s="272"/>
      <c r="B71" s="273"/>
      <c r="C71" s="273"/>
      <c r="D71" s="273"/>
      <c r="E71" s="273"/>
      <c r="F71" s="274"/>
      <c r="G71" s="26"/>
      <c r="H71" s="256" t="s">
        <v>41</v>
      </c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7"/>
      <c r="AK71" s="195" t="s">
        <v>149</v>
      </c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 t="s">
        <v>148</v>
      </c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65">
        <v>21000</v>
      </c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>
        <v>12317</v>
      </c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>
        <v>12317</v>
      </c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>
        <v>0</v>
      </c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6">
        <v>0</v>
      </c>
      <c r="DS71" s="167"/>
      <c r="DT71" s="167"/>
      <c r="DU71" s="167"/>
      <c r="DV71" s="167"/>
      <c r="DW71" s="167"/>
      <c r="DX71" s="167"/>
      <c r="DY71" s="167"/>
      <c r="DZ71" s="167"/>
      <c r="EA71" s="167"/>
      <c r="EB71" s="167"/>
      <c r="EC71" s="167"/>
      <c r="ED71" s="167"/>
      <c r="EE71" s="167"/>
      <c r="EF71" s="167"/>
      <c r="EG71" s="168"/>
      <c r="EH71" s="255">
        <f>DD71/BZ71</f>
        <v>0</v>
      </c>
      <c r="EI71" s="255"/>
      <c r="EJ71" s="255"/>
      <c r="EK71" s="255"/>
      <c r="EL71" s="255"/>
      <c r="EM71" s="255"/>
      <c r="EN71" s="255"/>
      <c r="EO71" s="255"/>
      <c r="EP71" s="255"/>
      <c r="EQ71" s="255"/>
      <c r="ER71" s="255"/>
      <c r="ES71" s="255"/>
      <c r="ET71" s="255"/>
      <c r="EU71" s="255"/>
      <c r="EV71" s="255">
        <f>DR71/CN71</f>
        <v>0</v>
      </c>
      <c r="EW71" s="255"/>
      <c r="EX71" s="255"/>
      <c r="EY71" s="255"/>
      <c r="EZ71" s="255"/>
      <c r="FA71" s="255"/>
      <c r="FB71" s="255"/>
      <c r="FC71" s="255"/>
      <c r="FD71" s="255"/>
      <c r="FE71" s="255"/>
      <c r="FF71" s="255"/>
      <c r="FG71" s="255"/>
      <c r="FH71" s="255"/>
      <c r="FI71" s="255"/>
      <c r="FJ71" s="255"/>
      <c r="FK71" s="255"/>
    </row>
    <row r="72" spans="1:167" s="18" customFormat="1" ht="15.75" customHeight="1" hidden="1">
      <c r="A72" s="272"/>
      <c r="B72" s="273"/>
      <c r="C72" s="273"/>
      <c r="D72" s="273"/>
      <c r="E72" s="273"/>
      <c r="F72" s="274"/>
      <c r="G72" s="26"/>
      <c r="H72" s="256" t="s">
        <v>40</v>
      </c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7"/>
      <c r="AK72" s="258" t="s">
        <v>6</v>
      </c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 t="s">
        <v>6</v>
      </c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165">
        <v>0</v>
      </c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>
        <v>0</v>
      </c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>
        <v>0</v>
      </c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>
        <v>0</v>
      </c>
      <c r="DE72" s="165"/>
      <c r="DF72" s="165"/>
      <c r="DG72" s="165"/>
      <c r="DH72" s="165"/>
      <c r="DI72" s="165"/>
      <c r="DJ72" s="165"/>
      <c r="DK72" s="165"/>
      <c r="DL72" s="165"/>
      <c r="DM72" s="165"/>
      <c r="DN72" s="165"/>
      <c r="DO72" s="165"/>
      <c r="DP72" s="165"/>
      <c r="DQ72" s="165"/>
      <c r="DR72" s="165">
        <v>0</v>
      </c>
      <c r="DS72" s="165"/>
      <c r="DT72" s="165"/>
      <c r="DU72" s="165"/>
      <c r="DV72" s="165"/>
      <c r="DW72" s="165"/>
      <c r="DX72" s="165"/>
      <c r="DY72" s="165"/>
      <c r="DZ72" s="165"/>
      <c r="EA72" s="165"/>
      <c r="EB72" s="165"/>
      <c r="EC72" s="165"/>
      <c r="ED72" s="165"/>
      <c r="EE72" s="165"/>
      <c r="EF72" s="165"/>
      <c r="EG72" s="165"/>
      <c r="EH72" s="255" t="s">
        <v>6</v>
      </c>
      <c r="EI72" s="255"/>
      <c r="EJ72" s="255"/>
      <c r="EK72" s="255"/>
      <c r="EL72" s="255"/>
      <c r="EM72" s="255"/>
      <c r="EN72" s="255"/>
      <c r="EO72" s="255"/>
      <c r="EP72" s="255"/>
      <c r="EQ72" s="255"/>
      <c r="ER72" s="255"/>
      <c r="ES72" s="255"/>
      <c r="ET72" s="255"/>
      <c r="EU72" s="255"/>
      <c r="EV72" s="255" t="s">
        <v>6</v>
      </c>
      <c r="EW72" s="255"/>
      <c r="EX72" s="255"/>
      <c r="EY72" s="255"/>
      <c r="EZ72" s="255"/>
      <c r="FA72" s="255"/>
      <c r="FB72" s="255"/>
      <c r="FC72" s="255"/>
      <c r="FD72" s="255"/>
      <c r="FE72" s="255"/>
      <c r="FF72" s="255"/>
      <c r="FG72" s="255"/>
      <c r="FH72" s="255"/>
      <c r="FI72" s="255"/>
      <c r="FJ72" s="255"/>
      <c r="FK72" s="255"/>
    </row>
    <row r="73" spans="1:167" s="18" customFormat="1" ht="60" customHeight="1" hidden="1">
      <c r="A73" s="269"/>
      <c r="B73" s="270"/>
      <c r="C73" s="270"/>
      <c r="D73" s="270"/>
      <c r="E73" s="270"/>
      <c r="F73" s="271"/>
      <c r="G73" s="27"/>
      <c r="H73" s="251" t="s">
        <v>39</v>
      </c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2"/>
      <c r="AK73" s="253" t="s">
        <v>6</v>
      </c>
      <c r="AL73" s="253"/>
      <c r="AM73" s="253"/>
      <c r="AN73" s="253"/>
      <c r="AO73" s="253"/>
      <c r="AP73" s="253"/>
      <c r="AQ73" s="253"/>
      <c r="AR73" s="253"/>
      <c r="AS73" s="253"/>
      <c r="AT73" s="253"/>
      <c r="AU73" s="253"/>
      <c r="AV73" s="253"/>
      <c r="AW73" s="253"/>
      <c r="AX73" s="253" t="s">
        <v>6</v>
      </c>
      <c r="AY73" s="253"/>
      <c r="AZ73" s="253"/>
      <c r="BA73" s="253"/>
      <c r="BB73" s="253"/>
      <c r="BC73" s="253"/>
      <c r="BD73" s="253"/>
      <c r="BE73" s="253"/>
      <c r="BF73" s="253"/>
      <c r="BG73" s="253"/>
      <c r="BH73" s="253"/>
      <c r="BI73" s="253"/>
      <c r="BJ73" s="253"/>
      <c r="BK73" s="250">
        <v>0</v>
      </c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>
        <v>0</v>
      </c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>
        <v>0</v>
      </c>
      <c r="CO73" s="250"/>
      <c r="CP73" s="250"/>
      <c r="CQ73" s="250"/>
      <c r="CR73" s="250"/>
      <c r="CS73" s="250"/>
      <c r="CT73" s="250"/>
      <c r="CU73" s="250"/>
      <c r="CV73" s="250"/>
      <c r="CW73" s="250"/>
      <c r="CX73" s="250"/>
      <c r="CY73" s="250"/>
      <c r="CZ73" s="250"/>
      <c r="DA73" s="250"/>
      <c r="DB73" s="250"/>
      <c r="DC73" s="250"/>
      <c r="DD73" s="250">
        <v>0</v>
      </c>
      <c r="DE73" s="250"/>
      <c r="DF73" s="250"/>
      <c r="DG73" s="250"/>
      <c r="DH73" s="250"/>
      <c r="DI73" s="250"/>
      <c r="DJ73" s="250"/>
      <c r="DK73" s="250"/>
      <c r="DL73" s="250"/>
      <c r="DM73" s="250"/>
      <c r="DN73" s="250"/>
      <c r="DO73" s="250"/>
      <c r="DP73" s="250"/>
      <c r="DQ73" s="250"/>
      <c r="DR73" s="250">
        <v>0</v>
      </c>
      <c r="DS73" s="250"/>
      <c r="DT73" s="250"/>
      <c r="DU73" s="250"/>
      <c r="DV73" s="250"/>
      <c r="DW73" s="250"/>
      <c r="DX73" s="250"/>
      <c r="DY73" s="250"/>
      <c r="DZ73" s="250"/>
      <c r="EA73" s="250"/>
      <c r="EB73" s="250"/>
      <c r="EC73" s="250"/>
      <c r="ED73" s="250"/>
      <c r="EE73" s="250"/>
      <c r="EF73" s="250"/>
      <c r="EG73" s="250"/>
      <c r="EH73" s="254" t="s">
        <v>6</v>
      </c>
      <c r="EI73" s="254"/>
      <c r="EJ73" s="254"/>
      <c r="EK73" s="254"/>
      <c r="EL73" s="254"/>
      <c r="EM73" s="254"/>
      <c r="EN73" s="254"/>
      <c r="EO73" s="254"/>
      <c r="EP73" s="254"/>
      <c r="EQ73" s="254"/>
      <c r="ER73" s="254"/>
      <c r="ES73" s="254"/>
      <c r="ET73" s="254"/>
      <c r="EU73" s="254"/>
      <c r="EV73" s="254" t="s">
        <v>6</v>
      </c>
      <c r="EW73" s="254"/>
      <c r="EX73" s="254"/>
      <c r="EY73" s="254"/>
      <c r="EZ73" s="254"/>
      <c r="FA73" s="254"/>
      <c r="FB73" s="254"/>
      <c r="FC73" s="254"/>
      <c r="FD73" s="254"/>
      <c r="FE73" s="254"/>
      <c r="FF73" s="254"/>
      <c r="FG73" s="254"/>
      <c r="FH73" s="254"/>
      <c r="FI73" s="254"/>
      <c r="FJ73" s="254"/>
      <c r="FK73" s="254"/>
    </row>
    <row r="74" spans="1:167" s="17" customFormat="1" ht="44.25" customHeight="1" hidden="1">
      <c r="A74" s="208" t="s">
        <v>70</v>
      </c>
      <c r="B74" s="209"/>
      <c r="C74" s="209"/>
      <c r="D74" s="209"/>
      <c r="E74" s="209"/>
      <c r="F74" s="210"/>
      <c r="G74" s="38"/>
      <c r="H74" s="266" t="s">
        <v>143</v>
      </c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7"/>
      <c r="AK74" s="268" t="str">
        <f>AK76</f>
        <v>январь 2014 год</v>
      </c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 t="str">
        <f>AX76</f>
        <v>декабрь 2016 год</v>
      </c>
      <c r="AY74" s="268"/>
      <c r="AZ74" s="268"/>
      <c r="BA74" s="268"/>
      <c r="BB74" s="268"/>
      <c r="BC74" s="268"/>
      <c r="BD74" s="268"/>
      <c r="BE74" s="268"/>
      <c r="BF74" s="268"/>
      <c r="BG74" s="268"/>
      <c r="BH74" s="268"/>
      <c r="BI74" s="268"/>
      <c r="BJ74" s="268"/>
      <c r="BK74" s="193">
        <f>SUM(BK76:BY78)</f>
        <v>50254</v>
      </c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>
        <f>SUM(BZ76:CM78)</f>
        <v>0</v>
      </c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>
        <f>SUM(CN76:DC78)</f>
        <v>0</v>
      </c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>
        <f>SUM(DD76:DQ78)</f>
        <v>0</v>
      </c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>
        <f>SUM(DR76:EG78)</f>
        <v>0</v>
      </c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261">
        <f>SUM(EH76:EU78)</f>
        <v>0</v>
      </c>
      <c r="EI74" s="261"/>
      <c r="EJ74" s="261"/>
      <c r="EK74" s="261"/>
      <c r="EL74" s="261"/>
      <c r="EM74" s="261"/>
      <c r="EN74" s="261"/>
      <c r="EO74" s="261"/>
      <c r="EP74" s="261"/>
      <c r="EQ74" s="261"/>
      <c r="ER74" s="261"/>
      <c r="ES74" s="261"/>
      <c r="ET74" s="261"/>
      <c r="EU74" s="261"/>
      <c r="EV74" s="261">
        <f>SUM(EV76:FK78)</f>
        <v>0</v>
      </c>
      <c r="EW74" s="261"/>
      <c r="EX74" s="261"/>
      <c r="EY74" s="261"/>
      <c r="EZ74" s="261"/>
      <c r="FA74" s="261"/>
      <c r="FB74" s="261"/>
      <c r="FC74" s="261"/>
      <c r="FD74" s="261"/>
      <c r="FE74" s="261"/>
      <c r="FF74" s="261"/>
      <c r="FG74" s="261"/>
      <c r="FH74" s="261"/>
      <c r="FI74" s="261"/>
      <c r="FJ74" s="261"/>
      <c r="FK74" s="261"/>
    </row>
    <row r="75" spans="1:167" s="18" customFormat="1" ht="13.5" customHeight="1" hidden="1">
      <c r="A75" s="272"/>
      <c r="B75" s="273"/>
      <c r="C75" s="273"/>
      <c r="D75" s="273"/>
      <c r="E75" s="273"/>
      <c r="F75" s="274"/>
      <c r="G75" s="25"/>
      <c r="H75" s="262" t="s">
        <v>9</v>
      </c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3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5"/>
      <c r="BL75" s="265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265"/>
      <c r="BX75" s="265"/>
      <c r="BY75" s="265"/>
      <c r="BZ75" s="265"/>
      <c r="CA75" s="265"/>
      <c r="CB75" s="265"/>
      <c r="CC75" s="265"/>
      <c r="CD75" s="265"/>
      <c r="CE75" s="265"/>
      <c r="CF75" s="265"/>
      <c r="CG75" s="265"/>
      <c r="CH75" s="265"/>
      <c r="CI75" s="265"/>
      <c r="CJ75" s="265"/>
      <c r="CK75" s="265"/>
      <c r="CL75" s="265"/>
      <c r="CM75" s="265"/>
      <c r="CN75" s="265"/>
      <c r="CO75" s="265"/>
      <c r="CP75" s="265"/>
      <c r="CQ75" s="265"/>
      <c r="CR75" s="265"/>
      <c r="CS75" s="265"/>
      <c r="CT75" s="265"/>
      <c r="CU75" s="265"/>
      <c r="CV75" s="265"/>
      <c r="CW75" s="265"/>
      <c r="CX75" s="265"/>
      <c r="CY75" s="265"/>
      <c r="CZ75" s="265"/>
      <c r="DA75" s="265"/>
      <c r="DB75" s="265"/>
      <c r="DC75" s="265"/>
      <c r="DD75" s="265"/>
      <c r="DE75" s="265"/>
      <c r="DF75" s="265"/>
      <c r="DG75" s="265"/>
      <c r="DH75" s="265"/>
      <c r="DI75" s="265"/>
      <c r="DJ75" s="265"/>
      <c r="DK75" s="265"/>
      <c r="DL75" s="265"/>
      <c r="DM75" s="265"/>
      <c r="DN75" s="265"/>
      <c r="DO75" s="265"/>
      <c r="DP75" s="265"/>
      <c r="DQ75" s="265"/>
      <c r="DR75" s="265"/>
      <c r="DS75" s="265"/>
      <c r="DT75" s="265"/>
      <c r="DU75" s="265"/>
      <c r="DV75" s="265"/>
      <c r="DW75" s="265"/>
      <c r="DX75" s="265"/>
      <c r="DY75" s="265"/>
      <c r="DZ75" s="265"/>
      <c r="EA75" s="265"/>
      <c r="EB75" s="265"/>
      <c r="EC75" s="265"/>
      <c r="ED75" s="265"/>
      <c r="EE75" s="265"/>
      <c r="EF75" s="265"/>
      <c r="EG75" s="265"/>
      <c r="EH75" s="259"/>
      <c r="EI75" s="259"/>
      <c r="EJ75" s="259"/>
      <c r="EK75" s="259"/>
      <c r="EL75" s="259"/>
      <c r="EM75" s="259"/>
      <c r="EN75" s="259"/>
      <c r="EO75" s="259"/>
      <c r="EP75" s="259"/>
      <c r="EQ75" s="259"/>
      <c r="ER75" s="259"/>
      <c r="ES75" s="259"/>
      <c r="ET75" s="259"/>
      <c r="EU75" s="259"/>
      <c r="EV75" s="259"/>
      <c r="EW75" s="259"/>
      <c r="EX75" s="259"/>
      <c r="EY75" s="259"/>
      <c r="EZ75" s="259"/>
      <c r="FA75" s="259"/>
      <c r="FB75" s="259"/>
      <c r="FC75" s="259"/>
      <c r="FD75" s="259"/>
      <c r="FE75" s="259"/>
      <c r="FF75" s="259"/>
      <c r="FG75" s="259"/>
      <c r="FH75" s="259"/>
      <c r="FI75" s="259"/>
      <c r="FJ75" s="259"/>
      <c r="FK75" s="259"/>
    </row>
    <row r="76" spans="1:167" s="18" customFormat="1" ht="36.75" customHeight="1" hidden="1">
      <c r="A76" s="272"/>
      <c r="B76" s="273"/>
      <c r="C76" s="273"/>
      <c r="D76" s="273"/>
      <c r="E76" s="273"/>
      <c r="F76" s="274"/>
      <c r="G76" s="26"/>
      <c r="H76" s="256" t="s">
        <v>41</v>
      </c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7"/>
      <c r="AK76" s="195" t="s">
        <v>149</v>
      </c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 t="s">
        <v>150</v>
      </c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65">
        <v>50254</v>
      </c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>
        <v>0</v>
      </c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>
        <v>0</v>
      </c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>
        <v>0</v>
      </c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6">
        <v>0</v>
      </c>
      <c r="DS76" s="167"/>
      <c r="DT76" s="167"/>
      <c r="DU76" s="167"/>
      <c r="DV76" s="167"/>
      <c r="DW76" s="167"/>
      <c r="DX76" s="167"/>
      <c r="DY76" s="167"/>
      <c r="DZ76" s="167"/>
      <c r="EA76" s="167"/>
      <c r="EB76" s="167"/>
      <c r="EC76" s="167"/>
      <c r="ED76" s="167"/>
      <c r="EE76" s="167"/>
      <c r="EF76" s="167"/>
      <c r="EG76" s="168"/>
      <c r="EH76" s="255">
        <v>0</v>
      </c>
      <c r="EI76" s="255"/>
      <c r="EJ76" s="255"/>
      <c r="EK76" s="255"/>
      <c r="EL76" s="255"/>
      <c r="EM76" s="255"/>
      <c r="EN76" s="255"/>
      <c r="EO76" s="255"/>
      <c r="EP76" s="255"/>
      <c r="EQ76" s="255"/>
      <c r="ER76" s="255"/>
      <c r="ES76" s="255"/>
      <c r="ET76" s="255"/>
      <c r="EU76" s="255"/>
      <c r="EV76" s="255">
        <v>0</v>
      </c>
      <c r="EW76" s="255"/>
      <c r="EX76" s="255"/>
      <c r="EY76" s="255"/>
      <c r="EZ76" s="255"/>
      <c r="FA76" s="255"/>
      <c r="FB76" s="255"/>
      <c r="FC76" s="255"/>
      <c r="FD76" s="255"/>
      <c r="FE76" s="255"/>
      <c r="FF76" s="255"/>
      <c r="FG76" s="255"/>
      <c r="FH76" s="255"/>
      <c r="FI76" s="255"/>
      <c r="FJ76" s="255"/>
      <c r="FK76" s="255"/>
    </row>
    <row r="77" spans="1:167" s="18" customFormat="1" ht="15.75" customHeight="1" hidden="1">
      <c r="A77" s="272"/>
      <c r="B77" s="273"/>
      <c r="C77" s="273"/>
      <c r="D77" s="273"/>
      <c r="E77" s="273"/>
      <c r="F77" s="274"/>
      <c r="G77" s="26"/>
      <c r="H77" s="256" t="s">
        <v>40</v>
      </c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7"/>
      <c r="AK77" s="258" t="s">
        <v>6</v>
      </c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 t="s">
        <v>6</v>
      </c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165">
        <v>0</v>
      </c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>
        <v>0</v>
      </c>
      <c r="CA77" s="165"/>
      <c r="CB77" s="165"/>
      <c r="CC77" s="165"/>
      <c r="CD77" s="165"/>
      <c r="CE77" s="165"/>
      <c r="CF77" s="165"/>
      <c r="CG77" s="165"/>
      <c r="CH77" s="165"/>
      <c r="CI77" s="165"/>
      <c r="CJ77" s="165"/>
      <c r="CK77" s="165"/>
      <c r="CL77" s="165"/>
      <c r="CM77" s="165"/>
      <c r="CN77" s="165">
        <v>0</v>
      </c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5"/>
      <c r="DA77" s="165"/>
      <c r="DB77" s="165"/>
      <c r="DC77" s="165"/>
      <c r="DD77" s="165">
        <v>0</v>
      </c>
      <c r="DE77" s="165"/>
      <c r="DF77" s="165"/>
      <c r="DG77" s="165"/>
      <c r="DH77" s="165"/>
      <c r="DI77" s="165"/>
      <c r="DJ77" s="165"/>
      <c r="DK77" s="165"/>
      <c r="DL77" s="165"/>
      <c r="DM77" s="165"/>
      <c r="DN77" s="165"/>
      <c r="DO77" s="165"/>
      <c r="DP77" s="165"/>
      <c r="DQ77" s="165"/>
      <c r="DR77" s="165">
        <v>0</v>
      </c>
      <c r="DS77" s="165"/>
      <c r="DT77" s="165"/>
      <c r="DU77" s="165"/>
      <c r="DV77" s="165"/>
      <c r="DW77" s="165"/>
      <c r="DX77" s="165"/>
      <c r="DY77" s="165"/>
      <c r="DZ77" s="165"/>
      <c r="EA77" s="165"/>
      <c r="EB77" s="165"/>
      <c r="EC77" s="165"/>
      <c r="ED77" s="165"/>
      <c r="EE77" s="165"/>
      <c r="EF77" s="165"/>
      <c r="EG77" s="165"/>
      <c r="EH77" s="255" t="s">
        <v>6</v>
      </c>
      <c r="EI77" s="255"/>
      <c r="EJ77" s="255"/>
      <c r="EK77" s="255"/>
      <c r="EL77" s="255"/>
      <c r="EM77" s="255"/>
      <c r="EN77" s="255"/>
      <c r="EO77" s="255"/>
      <c r="EP77" s="255"/>
      <c r="EQ77" s="255"/>
      <c r="ER77" s="255"/>
      <c r="ES77" s="255"/>
      <c r="ET77" s="255"/>
      <c r="EU77" s="255"/>
      <c r="EV77" s="255" t="s">
        <v>6</v>
      </c>
      <c r="EW77" s="255"/>
      <c r="EX77" s="255"/>
      <c r="EY77" s="255"/>
      <c r="EZ77" s="255"/>
      <c r="FA77" s="255"/>
      <c r="FB77" s="255"/>
      <c r="FC77" s="255"/>
      <c r="FD77" s="255"/>
      <c r="FE77" s="255"/>
      <c r="FF77" s="255"/>
      <c r="FG77" s="255"/>
      <c r="FH77" s="255"/>
      <c r="FI77" s="255"/>
      <c r="FJ77" s="255"/>
      <c r="FK77" s="255"/>
    </row>
    <row r="78" spans="1:167" s="18" customFormat="1" ht="60" customHeight="1" hidden="1">
      <c r="A78" s="269"/>
      <c r="B78" s="270"/>
      <c r="C78" s="270"/>
      <c r="D78" s="270"/>
      <c r="E78" s="270"/>
      <c r="F78" s="271"/>
      <c r="G78" s="27"/>
      <c r="H78" s="251" t="s">
        <v>39</v>
      </c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2"/>
      <c r="AK78" s="253" t="s">
        <v>6</v>
      </c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 t="s">
        <v>6</v>
      </c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0">
        <v>0</v>
      </c>
      <c r="BL78" s="250"/>
      <c r="BM78" s="250"/>
      <c r="BN78" s="250"/>
      <c r="BO78" s="250"/>
      <c r="BP78" s="250"/>
      <c r="BQ78" s="250"/>
      <c r="BR78" s="250"/>
      <c r="BS78" s="250"/>
      <c r="BT78" s="250"/>
      <c r="BU78" s="250"/>
      <c r="BV78" s="250"/>
      <c r="BW78" s="250"/>
      <c r="BX78" s="250"/>
      <c r="BY78" s="250"/>
      <c r="BZ78" s="250">
        <v>0</v>
      </c>
      <c r="CA78" s="250"/>
      <c r="CB78" s="250"/>
      <c r="CC78" s="250"/>
      <c r="CD78" s="250"/>
      <c r="CE78" s="250"/>
      <c r="CF78" s="250"/>
      <c r="CG78" s="250"/>
      <c r="CH78" s="250"/>
      <c r="CI78" s="250"/>
      <c r="CJ78" s="250"/>
      <c r="CK78" s="250"/>
      <c r="CL78" s="250"/>
      <c r="CM78" s="250"/>
      <c r="CN78" s="250">
        <v>0</v>
      </c>
      <c r="CO78" s="250"/>
      <c r="CP78" s="250"/>
      <c r="CQ78" s="250"/>
      <c r="CR78" s="250"/>
      <c r="CS78" s="250"/>
      <c r="CT78" s="250"/>
      <c r="CU78" s="250"/>
      <c r="CV78" s="250"/>
      <c r="CW78" s="250"/>
      <c r="CX78" s="250"/>
      <c r="CY78" s="250"/>
      <c r="CZ78" s="250"/>
      <c r="DA78" s="250"/>
      <c r="DB78" s="250"/>
      <c r="DC78" s="250"/>
      <c r="DD78" s="250">
        <v>0</v>
      </c>
      <c r="DE78" s="250"/>
      <c r="DF78" s="250"/>
      <c r="DG78" s="250"/>
      <c r="DH78" s="250"/>
      <c r="DI78" s="250"/>
      <c r="DJ78" s="250"/>
      <c r="DK78" s="250"/>
      <c r="DL78" s="250"/>
      <c r="DM78" s="250"/>
      <c r="DN78" s="250"/>
      <c r="DO78" s="250"/>
      <c r="DP78" s="250"/>
      <c r="DQ78" s="250"/>
      <c r="DR78" s="250">
        <v>0</v>
      </c>
      <c r="DS78" s="250"/>
      <c r="DT78" s="250"/>
      <c r="DU78" s="250"/>
      <c r="DV78" s="250"/>
      <c r="DW78" s="250"/>
      <c r="DX78" s="250"/>
      <c r="DY78" s="250"/>
      <c r="DZ78" s="250"/>
      <c r="EA78" s="250"/>
      <c r="EB78" s="250"/>
      <c r="EC78" s="250"/>
      <c r="ED78" s="250"/>
      <c r="EE78" s="250"/>
      <c r="EF78" s="250"/>
      <c r="EG78" s="250"/>
      <c r="EH78" s="254" t="s">
        <v>6</v>
      </c>
      <c r="EI78" s="254"/>
      <c r="EJ78" s="254"/>
      <c r="EK78" s="254"/>
      <c r="EL78" s="254"/>
      <c r="EM78" s="254"/>
      <c r="EN78" s="254"/>
      <c r="EO78" s="254"/>
      <c r="EP78" s="254"/>
      <c r="EQ78" s="254"/>
      <c r="ER78" s="254"/>
      <c r="ES78" s="254"/>
      <c r="ET78" s="254"/>
      <c r="EU78" s="254"/>
      <c r="EV78" s="254" t="s">
        <v>6</v>
      </c>
      <c r="EW78" s="254"/>
      <c r="EX78" s="254"/>
      <c r="EY78" s="254"/>
      <c r="EZ78" s="254"/>
      <c r="FA78" s="254"/>
      <c r="FB78" s="254"/>
      <c r="FC78" s="254"/>
      <c r="FD78" s="254"/>
      <c r="FE78" s="254"/>
      <c r="FF78" s="254"/>
      <c r="FG78" s="254"/>
      <c r="FH78" s="254"/>
      <c r="FI78" s="254"/>
      <c r="FJ78" s="254"/>
      <c r="FK78" s="254"/>
    </row>
    <row r="79" spans="1:167" s="17" customFormat="1" ht="45" customHeight="1" hidden="1">
      <c r="A79" s="208" t="s">
        <v>71</v>
      </c>
      <c r="B79" s="209"/>
      <c r="C79" s="209"/>
      <c r="D79" s="209"/>
      <c r="E79" s="209"/>
      <c r="F79" s="210"/>
      <c r="G79" s="38"/>
      <c r="H79" s="266" t="s">
        <v>144</v>
      </c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7"/>
      <c r="AK79" s="268" t="str">
        <f>AK81</f>
        <v>январь 2014 год</v>
      </c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 t="str">
        <f>AX81</f>
        <v>декабрь 2016 год</v>
      </c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193">
        <f>SUM(BK81:BY83)</f>
        <v>71224</v>
      </c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>
        <f>SUM(BZ81:CM83)</f>
        <v>7900</v>
      </c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>
        <f>SUM(CN81:DC83)</f>
        <v>7900</v>
      </c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>
        <f>SUM(DD81:DQ83)</f>
        <v>0</v>
      </c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>
        <f>SUM(DR81:EG83)</f>
        <v>0</v>
      </c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261">
        <f>SUM(EH81:EU83)</f>
        <v>0</v>
      </c>
      <c r="EI79" s="261"/>
      <c r="EJ79" s="261"/>
      <c r="EK79" s="261"/>
      <c r="EL79" s="261"/>
      <c r="EM79" s="261"/>
      <c r="EN79" s="261"/>
      <c r="EO79" s="261"/>
      <c r="EP79" s="261"/>
      <c r="EQ79" s="261"/>
      <c r="ER79" s="261"/>
      <c r="ES79" s="261"/>
      <c r="ET79" s="261"/>
      <c r="EU79" s="261"/>
      <c r="EV79" s="261">
        <f>SUM(EV81:FK83)</f>
        <v>0</v>
      </c>
      <c r="EW79" s="261"/>
      <c r="EX79" s="261"/>
      <c r="EY79" s="261"/>
      <c r="EZ79" s="261"/>
      <c r="FA79" s="261"/>
      <c r="FB79" s="261"/>
      <c r="FC79" s="261"/>
      <c r="FD79" s="261"/>
      <c r="FE79" s="261"/>
      <c r="FF79" s="261"/>
      <c r="FG79" s="261"/>
      <c r="FH79" s="261"/>
      <c r="FI79" s="261"/>
      <c r="FJ79" s="261"/>
      <c r="FK79" s="261"/>
    </row>
    <row r="80" spans="1:167" s="18" customFormat="1" ht="13.5" customHeight="1" hidden="1">
      <c r="A80" s="272"/>
      <c r="B80" s="273"/>
      <c r="C80" s="273"/>
      <c r="D80" s="273"/>
      <c r="E80" s="273"/>
      <c r="F80" s="274"/>
      <c r="G80" s="25"/>
      <c r="H80" s="262" t="s">
        <v>9</v>
      </c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3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5"/>
      <c r="BL80" s="265"/>
      <c r="BM80" s="265"/>
      <c r="BN80" s="265"/>
      <c r="BO80" s="265"/>
      <c r="BP80" s="265"/>
      <c r="BQ80" s="265"/>
      <c r="BR80" s="265"/>
      <c r="BS80" s="265"/>
      <c r="BT80" s="265"/>
      <c r="BU80" s="265"/>
      <c r="BV80" s="265"/>
      <c r="BW80" s="265"/>
      <c r="BX80" s="265"/>
      <c r="BY80" s="265"/>
      <c r="BZ80" s="265"/>
      <c r="CA80" s="265"/>
      <c r="CB80" s="265"/>
      <c r="CC80" s="265"/>
      <c r="CD80" s="265"/>
      <c r="CE80" s="265"/>
      <c r="CF80" s="265"/>
      <c r="CG80" s="265"/>
      <c r="CH80" s="265"/>
      <c r="CI80" s="265"/>
      <c r="CJ80" s="265"/>
      <c r="CK80" s="265"/>
      <c r="CL80" s="265"/>
      <c r="CM80" s="265"/>
      <c r="CN80" s="265"/>
      <c r="CO80" s="265"/>
      <c r="CP80" s="265"/>
      <c r="CQ80" s="265"/>
      <c r="CR80" s="265"/>
      <c r="CS80" s="265"/>
      <c r="CT80" s="265"/>
      <c r="CU80" s="265"/>
      <c r="CV80" s="265"/>
      <c r="CW80" s="265"/>
      <c r="CX80" s="265"/>
      <c r="CY80" s="265"/>
      <c r="CZ80" s="265"/>
      <c r="DA80" s="265"/>
      <c r="DB80" s="265"/>
      <c r="DC80" s="265"/>
      <c r="DD80" s="265"/>
      <c r="DE80" s="265"/>
      <c r="DF80" s="265"/>
      <c r="DG80" s="265"/>
      <c r="DH80" s="265"/>
      <c r="DI80" s="265"/>
      <c r="DJ80" s="265"/>
      <c r="DK80" s="265"/>
      <c r="DL80" s="265"/>
      <c r="DM80" s="265"/>
      <c r="DN80" s="265"/>
      <c r="DO80" s="265"/>
      <c r="DP80" s="265"/>
      <c r="DQ80" s="265"/>
      <c r="DR80" s="265"/>
      <c r="DS80" s="265"/>
      <c r="DT80" s="265"/>
      <c r="DU80" s="265"/>
      <c r="DV80" s="265"/>
      <c r="DW80" s="265"/>
      <c r="DX80" s="265"/>
      <c r="DY80" s="265"/>
      <c r="DZ80" s="265"/>
      <c r="EA80" s="265"/>
      <c r="EB80" s="265"/>
      <c r="EC80" s="265"/>
      <c r="ED80" s="265"/>
      <c r="EE80" s="265"/>
      <c r="EF80" s="265"/>
      <c r="EG80" s="265"/>
      <c r="EH80" s="259"/>
      <c r="EI80" s="259"/>
      <c r="EJ80" s="259"/>
      <c r="EK80" s="259"/>
      <c r="EL80" s="259"/>
      <c r="EM80" s="259"/>
      <c r="EN80" s="259"/>
      <c r="EO80" s="259"/>
      <c r="EP80" s="259"/>
      <c r="EQ80" s="259"/>
      <c r="ER80" s="259"/>
      <c r="ES80" s="259"/>
      <c r="ET80" s="259"/>
      <c r="EU80" s="259"/>
      <c r="EV80" s="259"/>
      <c r="EW80" s="259"/>
      <c r="EX80" s="259"/>
      <c r="EY80" s="259"/>
      <c r="EZ80" s="259"/>
      <c r="FA80" s="259"/>
      <c r="FB80" s="259"/>
      <c r="FC80" s="259"/>
      <c r="FD80" s="259"/>
      <c r="FE80" s="259"/>
      <c r="FF80" s="259"/>
      <c r="FG80" s="259"/>
      <c r="FH80" s="259"/>
      <c r="FI80" s="259"/>
      <c r="FJ80" s="259"/>
      <c r="FK80" s="259"/>
    </row>
    <row r="81" spans="1:167" s="18" customFormat="1" ht="36.75" customHeight="1" hidden="1">
      <c r="A81" s="272"/>
      <c r="B81" s="273"/>
      <c r="C81" s="273"/>
      <c r="D81" s="273"/>
      <c r="E81" s="273"/>
      <c r="F81" s="274"/>
      <c r="G81" s="26"/>
      <c r="H81" s="256" t="s">
        <v>41</v>
      </c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7"/>
      <c r="AK81" s="195" t="s">
        <v>149</v>
      </c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 t="s">
        <v>150</v>
      </c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65">
        <v>71224</v>
      </c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>
        <v>7900</v>
      </c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>
        <v>7900</v>
      </c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>
        <v>0</v>
      </c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6">
        <v>0</v>
      </c>
      <c r="DS81" s="167"/>
      <c r="DT81" s="167"/>
      <c r="DU81" s="167"/>
      <c r="DV81" s="167"/>
      <c r="DW81" s="167"/>
      <c r="DX81" s="167"/>
      <c r="DY81" s="167"/>
      <c r="DZ81" s="167"/>
      <c r="EA81" s="167"/>
      <c r="EB81" s="167"/>
      <c r="EC81" s="167"/>
      <c r="ED81" s="167"/>
      <c r="EE81" s="167"/>
      <c r="EF81" s="167"/>
      <c r="EG81" s="168"/>
      <c r="EH81" s="255">
        <f>DD81/BZ81</f>
        <v>0</v>
      </c>
      <c r="EI81" s="255"/>
      <c r="EJ81" s="255"/>
      <c r="EK81" s="255"/>
      <c r="EL81" s="255"/>
      <c r="EM81" s="255"/>
      <c r="EN81" s="255"/>
      <c r="EO81" s="255"/>
      <c r="EP81" s="255"/>
      <c r="EQ81" s="255"/>
      <c r="ER81" s="255"/>
      <c r="ES81" s="255"/>
      <c r="ET81" s="255"/>
      <c r="EU81" s="255"/>
      <c r="EV81" s="255">
        <f>DR81/CN81</f>
        <v>0</v>
      </c>
      <c r="EW81" s="255"/>
      <c r="EX81" s="255"/>
      <c r="EY81" s="255"/>
      <c r="EZ81" s="255"/>
      <c r="FA81" s="255"/>
      <c r="FB81" s="255"/>
      <c r="FC81" s="255"/>
      <c r="FD81" s="255"/>
      <c r="FE81" s="255"/>
      <c r="FF81" s="255"/>
      <c r="FG81" s="255"/>
      <c r="FH81" s="255"/>
      <c r="FI81" s="255"/>
      <c r="FJ81" s="255"/>
      <c r="FK81" s="255"/>
    </row>
    <row r="82" spans="1:167" s="18" customFormat="1" ht="15.75" customHeight="1" hidden="1">
      <c r="A82" s="272"/>
      <c r="B82" s="273"/>
      <c r="C82" s="273"/>
      <c r="D82" s="273"/>
      <c r="E82" s="273"/>
      <c r="F82" s="274"/>
      <c r="G82" s="26"/>
      <c r="H82" s="256" t="s">
        <v>40</v>
      </c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7"/>
      <c r="AK82" s="258" t="s">
        <v>6</v>
      </c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 t="s">
        <v>6</v>
      </c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165">
        <v>0</v>
      </c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>
        <v>0</v>
      </c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>
        <v>0</v>
      </c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>
        <v>0</v>
      </c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>
        <v>0</v>
      </c>
      <c r="DS82" s="165"/>
      <c r="DT82" s="165"/>
      <c r="DU82" s="165"/>
      <c r="DV82" s="165"/>
      <c r="DW82" s="165"/>
      <c r="DX82" s="165"/>
      <c r="DY82" s="165"/>
      <c r="DZ82" s="165"/>
      <c r="EA82" s="165"/>
      <c r="EB82" s="165"/>
      <c r="EC82" s="165"/>
      <c r="ED82" s="165"/>
      <c r="EE82" s="165"/>
      <c r="EF82" s="165"/>
      <c r="EG82" s="165"/>
      <c r="EH82" s="255" t="s">
        <v>6</v>
      </c>
      <c r="EI82" s="255"/>
      <c r="EJ82" s="255"/>
      <c r="EK82" s="255"/>
      <c r="EL82" s="255"/>
      <c r="EM82" s="255"/>
      <c r="EN82" s="255"/>
      <c r="EO82" s="255"/>
      <c r="EP82" s="255"/>
      <c r="EQ82" s="255"/>
      <c r="ER82" s="255"/>
      <c r="ES82" s="255"/>
      <c r="ET82" s="255"/>
      <c r="EU82" s="255"/>
      <c r="EV82" s="255" t="s">
        <v>6</v>
      </c>
      <c r="EW82" s="255"/>
      <c r="EX82" s="255"/>
      <c r="EY82" s="255"/>
      <c r="EZ82" s="255"/>
      <c r="FA82" s="255"/>
      <c r="FB82" s="255"/>
      <c r="FC82" s="255"/>
      <c r="FD82" s="255"/>
      <c r="FE82" s="255"/>
      <c r="FF82" s="255"/>
      <c r="FG82" s="255"/>
      <c r="FH82" s="255"/>
      <c r="FI82" s="255"/>
      <c r="FJ82" s="255"/>
      <c r="FK82" s="255"/>
    </row>
    <row r="83" spans="1:167" s="18" customFormat="1" ht="60" customHeight="1" hidden="1">
      <c r="A83" s="269"/>
      <c r="B83" s="270"/>
      <c r="C83" s="270"/>
      <c r="D83" s="270"/>
      <c r="E83" s="270"/>
      <c r="F83" s="271"/>
      <c r="G83" s="27"/>
      <c r="H83" s="251" t="s">
        <v>39</v>
      </c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2"/>
      <c r="AK83" s="253" t="s">
        <v>6</v>
      </c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 t="s">
        <v>6</v>
      </c>
      <c r="AY83" s="253"/>
      <c r="AZ83" s="253"/>
      <c r="BA83" s="253"/>
      <c r="BB83" s="253"/>
      <c r="BC83" s="253"/>
      <c r="BD83" s="253"/>
      <c r="BE83" s="253"/>
      <c r="BF83" s="253"/>
      <c r="BG83" s="253"/>
      <c r="BH83" s="253"/>
      <c r="BI83" s="253"/>
      <c r="BJ83" s="253"/>
      <c r="BK83" s="250">
        <v>0</v>
      </c>
      <c r="BL83" s="250"/>
      <c r="BM83" s="250"/>
      <c r="BN83" s="250"/>
      <c r="BO83" s="250"/>
      <c r="BP83" s="250"/>
      <c r="BQ83" s="250"/>
      <c r="BR83" s="250"/>
      <c r="BS83" s="250"/>
      <c r="BT83" s="250"/>
      <c r="BU83" s="250"/>
      <c r="BV83" s="250"/>
      <c r="BW83" s="250"/>
      <c r="BX83" s="250"/>
      <c r="BY83" s="250"/>
      <c r="BZ83" s="250">
        <v>0</v>
      </c>
      <c r="CA83" s="250"/>
      <c r="CB83" s="250"/>
      <c r="CC83" s="250"/>
      <c r="CD83" s="250"/>
      <c r="CE83" s="250"/>
      <c r="CF83" s="250"/>
      <c r="CG83" s="250"/>
      <c r="CH83" s="250"/>
      <c r="CI83" s="250"/>
      <c r="CJ83" s="250"/>
      <c r="CK83" s="250"/>
      <c r="CL83" s="250"/>
      <c r="CM83" s="250"/>
      <c r="CN83" s="250">
        <v>0</v>
      </c>
      <c r="CO83" s="250"/>
      <c r="CP83" s="250"/>
      <c r="CQ83" s="250"/>
      <c r="CR83" s="250"/>
      <c r="CS83" s="250"/>
      <c r="CT83" s="250"/>
      <c r="CU83" s="250"/>
      <c r="CV83" s="250"/>
      <c r="CW83" s="250"/>
      <c r="CX83" s="250"/>
      <c r="CY83" s="250"/>
      <c r="CZ83" s="250"/>
      <c r="DA83" s="250"/>
      <c r="DB83" s="250"/>
      <c r="DC83" s="250"/>
      <c r="DD83" s="250">
        <v>0</v>
      </c>
      <c r="DE83" s="250"/>
      <c r="DF83" s="250"/>
      <c r="DG83" s="250"/>
      <c r="DH83" s="250"/>
      <c r="DI83" s="250"/>
      <c r="DJ83" s="250"/>
      <c r="DK83" s="250"/>
      <c r="DL83" s="250"/>
      <c r="DM83" s="250"/>
      <c r="DN83" s="250"/>
      <c r="DO83" s="250"/>
      <c r="DP83" s="250"/>
      <c r="DQ83" s="250"/>
      <c r="DR83" s="250">
        <v>0</v>
      </c>
      <c r="DS83" s="250"/>
      <c r="DT83" s="250"/>
      <c r="DU83" s="250"/>
      <c r="DV83" s="250"/>
      <c r="DW83" s="250"/>
      <c r="DX83" s="250"/>
      <c r="DY83" s="250"/>
      <c r="DZ83" s="250"/>
      <c r="EA83" s="250"/>
      <c r="EB83" s="250"/>
      <c r="EC83" s="250"/>
      <c r="ED83" s="250"/>
      <c r="EE83" s="250"/>
      <c r="EF83" s="250"/>
      <c r="EG83" s="250"/>
      <c r="EH83" s="254" t="s">
        <v>6</v>
      </c>
      <c r="EI83" s="254"/>
      <c r="EJ83" s="254"/>
      <c r="EK83" s="254"/>
      <c r="EL83" s="254"/>
      <c r="EM83" s="254"/>
      <c r="EN83" s="254"/>
      <c r="EO83" s="254"/>
      <c r="EP83" s="254"/>
      <c r="EQ83" s="254"/>
      <c r="ER83" s="254"/>
      <c r="ES83" s="254"/>
      <c r="ET83" s="254"/>
      <c r="EU83" s="254"/>
      <c r="EV83" s="254" t="s">
        <v>6</v>
      </c>
      <c r="EW83" s="254"/>
      <c r="EX83" s="254"/>
      <c r="EY83" s="254"/>
      <c r="EZ83" s="254"/>
      <c r="FA83" s="254"/>
      <c r="FB83" s="254"/>
      <c r="FC83" s="254"/>
      <c r="FD83" s="254"/>
      <c r="FE83" s="254"/>
      <c r="FF83" s="254"/>
      <c r="FG83" s="254"/>
      <c r="FH83" s="254"/>
      <c r="FI83" s="254"/>
      <c r="FJ83" s="254"/>
      <c r="FK83" s="254"/>
    </row>
    <row r="84" spans="1:167" s="17" customFormat="1" ht="42.75" customHeight="1" hidden="1">
      <c r="A84" s="208" t="s">
        <v>72</v>
      </c>
      <c r="B84" s="209"/>
      <c r="C84" s="209"/>
      <c r="D84" s="209"/>
      <c r="E84" s="209"/>
      <c r="F84" s="210"/>
      <c r="G84" s="38"/>
      <c r="H84" s="266" t="s">
        <v>145</v>
      </c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7"/>
      <c r="AK84" s="268" t="str">
        <f>AK86</f>
        <v>ноябрь 2010 год</v>
      </c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 t="str">
        <f>AX86</f>
        <v>сентябрь 2015 год</v>
      </c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  <c r="BI84" s="268"/>
      <c r="BJ84" s="268"/>
      <c r="BK84" s="193">
        <f>SUM(BK86:BY88)</f>
        <v>478062</v>
      </c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>
        <f>SUM(BZ86:CM88)</f>
        <v>94947</v>
      </c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>
        <f>SUM(CN86:DC88)</f>
        <v>363033</v>
      </c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>
        <f>SUM(DD86:DQ88)</f>
        <v>32397</v>
      </c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>
        <f>SUM(DR86:EG88)</f>
        <v>300483</v>
      </c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261">
        <f>SUM(EH86:EU88)</f>
        <v>0.3412114126828652</v>
      </c>
      <c r="EI84" s="261"/>
      <c r="EJ84" s="261"/>
      <c r="EK84" s="261"/>
      <c r="EL84" s="261"/>
      <c r="EM84" s="261"/>
      <c r="EN84" s="261"/>
      <c r="EO84" s="261"/>
      <c r="EP84" s="261"/>
      <c r="EQ84" s="261"/>
      <c r="ER84" s="261"/>
      <c r="ES84" s="261"/>
      <c r="ET84" s="261"/>
      <c r="EU84" s="261"/>
      <c r="EV84" s="261">
        <f>SUM(EV86:FK88)</f>
        <v>0.8277016139028683</v>
      </c>
      <c r="EW84" s="261"/>
      <c r="EX84" s="261"/>
      <c r="EY84" s="261"/>
      <c r="EZ84" s="261"/>
      <c r="FA84" s="261"/>
      <c r="FB84" s="261"/>
      <c r="FC84" s="261"/>
      <c r="FD84" s="261"/>
      <c r="FE84" s="261"/>
      <c r="FF84" s="261"/>
      <c r="FG84" s="261"/>
      <c r="FH84" s="261"/>
      <c r="FI84" s="261"/>
      <c r="FJ84" s="261"/>
      <c r="FK84" s="261"/>
    </row>
    <row r="85" spans="1:167" s="18" customFormat="1" ht="13.5" customHeight="1" hidden="1">
      <c r="A85" s="272"/>
      <c r="B85" s="273"/>
      <c r="C85" s="273"/>
      <c r="D85" s="273"/>
      <c r="E85" s="273"/>
      <c r="F85" s="274"/>
      <c r="G85" s="25"/>
      <c r="H85" s="262" t="s">
        <v>9</v>
      </c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3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65"/>
      <c r="BX85" s="265"/>
      <c r="BY85" s="265"/>
      <c r="BZ85" s="265"/>
      <c r="CA85" s="265"/>
      <c r="CB85" s="265"/>
      <c r="CC85" s="265"/>
      <c r="CD85" s="265"/>
      <c r="CE85" s="265"/>
      <c r="CF85" s="265"/>
      <c r="CG85" s="265"/>
      <c r="CH85" s="265"/>
      <c r="CI85" s="265"/>
      <c r="CJ85" s="265"/>
      <c r="CK85" s="265"/>
      <c r="CL85" s="265"/>
      <c r="CM85" s="265"/>
      <c r="CN85" s="265"/>
      <c r="CO85" s="265"/>
      <c r="CP85" s="265"/>
      <c r="CQ85" s="265"/>
      <c r="CR85" s="265"/>
      <c r="CS85" s="265"/>
      <c r="CT85" s="265"/>
      <c r="CU85" s="265"/>
      <c r="CV85" s="265"/>
      <c r="CW85" s="265"/>
      <c r="CX85" s="265"/>
      <c r="CY85" s="265"/>
      <c r="CZ85" s="265"/>
      <c r="DA85" s="265"/>
      <c r="DB85" s="265"/>
      <c r="DC85" s="265"/>
      <c r="DD85" s="265"/>
      <c r="DE85" s="265"/>
      <c r="DF85" s="265"/>
      <c r="DG85" s="265"/>
      <c r="DH85" s="265"/>
      <c r="DI85" s="265"/>
      <c r="DJ85" s="265"/>
      <c r="DK85" s="265"/>
      <c r="DL85" s="265"/>
      <c r="DM85" s="265"/>
      <c r="DN85" s="265"/>
      <c r="DO85" s="265"/>
      <c r="DP85" s="265"/>
      <c r="DQ85" s="265"/>
      <c r="DR85" s="265"/>
      <c r="DS85" s="265"/>
      <c r="DT85" s="265"/>
      <c r="DU85" s="265"/>
      <c r="DV85" s="265"/>
      <c r="DW85" s="265"/>
      <c r="DX85" s="265"/>
      <c r="DY85" s="265"/>
      <c r="DZ85" s="265"/>
      <c r="EA85" s="265"/>
      <c r="EB85" s="265"/>
      <c r="EC85" s="265"/>
      <c r="ED85" s="265"/>
      <c r="EE85" s="265"/>
      <c r="EF85" s="265"/>
      <c r="EG85" s="265"/>
      <c r="EH85" s="259"/>
      <c r="EI85" s="259"/>
      <c r="EJ85" s="259"/>
      <c r="EK85" s="259"/>
      <c r="EL85" s="259"/>
      <c r="EM85" s="259"/>
      <c r="EN85" s="259"/>
      <c r="EO85" s="259"/>
      <c r="EP85" s="259"/>
      <c r="EQ85" s="259"/>
      <c r="ER85" s="259"/>
      <c r="ES85" s="259"/>
      <c r="ET85" s="259"/>
      <c r="EU85" s="259"/>
      <c r="EV85" s="259"/>
      <c r="EW85" s="259"/>
      <c r="EX85" s="259"/>
      <c r="EY85" s="259"/>
      <c r="EZ85" s="259"/>
      <c r="FA85" s="259"/>
      <c r="FB85" s="259"/>
      <c r="FC85" s="259"/>
      <c r="FD85" s="259"/>
      <c r="FE85" s="259"/>
      <c r="FF85" s="259"/>
      <c r="FG85" s="259"/>
      <c r="FH85" s="259"/>
      <c r="FI85" s="259"/>
      <c r="FJ85" s="259"/>
      <c r="FK85" s="259"/>
    </row>
    <row r="86" spans="1:167" s="18" customFormat="1" ht="36.75" customHeight="1" hidden="1">
      <c r="A86" s="272"/>
      <c r="B86" s="273"/>
      <c r="C86" s="273"/>
      <c r="D86" s="273"/>
      <c r="E86" s="273"/>
      <c r="F86" s="274"/>
      <c r="G86" s="26"/>
      <c r="H86" s="256" t="s">
        <v>41</v>
      </c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7"/>
      <c r="AK86" s="195" t="s">
        <v>65</v>
      </c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 t="s">
        <v>146</v>
      </c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65">
        <v>478062</v>
      </c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>
        <v>94947</v>
      </c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6">
        <f>268086+94947</f>
        <v>363033</v>
      </c>
      <c r="CO86" s="167"/>
      <c r="CP86" s="167"/>
      <c r="CQ86" s="167"/>
      <c r="CR86" s="167"/>
      <c r="CS86" s="167"/>
      <c r="CT86" s="167"/>
      <c r="CU86" s="167"/>
      <c r="CV86" s="167"/>
      <c r="CW86" s="167"/>
      <c r="CX86" s="167"/>
      <c r="CY86" s="167"/>
      <c r="CZ86" s="167"/>
      <c r="DA86" s="167"/>
      <c r="DB86" s="167"/>
      <c r="DC86" s="168"/>
      <c r="DD86" s="165">
        <v>32397</v>
      </c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6">
        <f>268086+32397</f>
        <v>300483</v>
      </c>
      <c r="DS86" s="167"/>
      <c r="DT86" s="167"/>
      <c r="DU86" s="167"/>
      <c r="DV86" s="167"/>
      <c r="DW86" s="167"/>
      <c r="DX86" s="167"/>
      <c r="DY86" s="167"/>
      <c r="DZ86" s="167"/>
      <c r="EA86" s="167"/>
      <c r="EB86" s="167"/>
      <c r="EC86" s="167"/>
      <c r="ED86" s="167"/>
      <c r="EE86" s="167"/>
      <c r="EF86" s="167"/>
      <c r="EG86" s="168"/>
      <c r="EH86" s="255">
        <f>DD86/BZ86</f>
        <v>0.3412114126828652</v>
      </c>
      <c r="EI86" s="255"/>
      <c r="EJ86" s="255"/>
      <c r="EK86" s="255"/>
      <c r="EL86" s="255"/>
      <c r="EM86" s="255"/>
      <c r="EN86" s="255"/>
      <c r="EO86" s="255"/>
      <c r="EP86" s="255"/>
      <c r="EQ86" s="255"/>
      <c r="ER86" s="255"/>
      <c r="ES86" s="255"/>
      <c r="ET86" s="255"/>
      <c r="EU86" s="255"/>
      <c r="EV86" s="255">
        <f>DR86/CN86</f>
        <v>0.8277016139028683</v>
      </c>
      <c r="EW86" s="255"/>
      <c r="EX86" s="255"/>
      <c r="EY86" s="255"/>
      <c r="EZ86" s="255"/>
      <c r="FA86" s="255"/>
      <c r="FB86" s="255"/>
      <c r="FC86" s="255"/>
      <c r="FD86" s="255"/>
      <c r="FE86" s="255"/>
      <c r="FF86" s="255"/>
      <c r="FG86" s="255"/>
      <c r="FH86" s="255"/>
      <c r="FI86" s="255"/>
      <c r="FJ86" s="255"/>
      <c r="FK86" s="255"/>
    </row>
    <row r="87" spans="1:167" s="18" customFormat="1" ht="15.75" customHeight="1" hidden="1">
      <c r="A87" s="272"/>
      <c r="B87" s="273"/>
      <c r="C87" s="273"/>
      <c r="D87" s="273"/>
      <c r="E87" s="273"/>
      <c r="F87" s="274"/>
      <c r="G87" s="26"/>
      <c r="H87" s="256" t="s">
        <v>40</v>
      </c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7"/>
      <c r="AK87" s="258" t="s">
        <v>6</v>
      </c>
      <c r="AL87" s="258"/>
      <c r="AM87" s="258"/>
      <c r="AN87" s="258"/>
      <c r="AO87" s="258"/>
      <c r="AP87" s="258"/>
      <c r="AQ87" s="258"/>
      <c r="AR87" s="258"/>
      <c r="AS87" s="258"/>
      <c r="AT87" s="258"/>
      <c r="AU87" s="258"/>
      <c r="AV87" s="258"/>
      <c r="AW87" s="258"/>
      <c r="AX87" s="258" t="s">
        <v>6</v>
      </c>
      <c r="AY87" s="258"/>
      <c r="AZ87" s="258"/>
      <c r="BA87" s="258"/>
      <c r="BB87" s="258"/>
      <c r="BC87" s="258"/>
      <c r="BD87" s="258"/>
      <c r="BE87" s="258"/>
      <c r="BF87" s="258"/>
      <c r="BG87" s="258"/>
      <c r="BH87" s="258"/>
      <c r="BI87" s="258"/>
      <c r="BJ87" s="258"/>
      <c r="BK87" s="165">
        <v>0</v>
      </c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>
        <v>0</v>
      </c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>
        <v>0</v>
      </c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>
        <v>0</v>
      </c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>
        <v>0</v>
      </c>
      <c r="DS87" s="165"/>
      <c r="DT87" s="165"/>
      <c r="DU87" s="165"/>
      <c r="DV87" s="165"/>
      <c r="DW87" s="165"/>
      <c r="DX87" s="165"/>
      <c r="DY87" s="165"/>
      <c r="DZ87" s="165"/>
      <c r="EA87" s="165"/>
      <c r="EB87" s="165"/>
      <c r="EC87" s="165"/>
      <c r="ED87" s="165"/>
      <c r="EE87" s="165"/>
      <c r="EF87" s="165"/>
      <c r="EG87" s="165"/>
      <c r="EH87" s="255" t="s">
        <v>6</v>
      </c>
      <c r="EI87" s="255"/>
      <c r="EJ87" s="255"/>
      <c r="EK87" s="255"/>
      <c r="EL87" s="255"/>
      <c r="EM87" s="255"/>
      <c r="EN87" s="255"/>
      <c r="EO87" s="255"/>
      <c r="EP87" s="255"/>
      <c r="EQ87" s="255"/>
      <c r="ER87" s="255"/>
      <c r="ES87" s="255"/>
      <c r="ET87" s="255"/>
      <c r="EU87" s="255"/>
      <c r="EV87" s="255" t="s">
        <v>6</v>
      </c>
      <c r="EW87" s="255"/>
      <c r="EX87" s="255"/>
      <c r="EY87" s="255"/>
      <c r="EZ87" s="255"/>
      <c r="FA87" s="255"/>
      <c r="FB87" s="255"/>
      <c r="FC87" s="255"/>
      <c r="FD87" s="255"/>
      <c r="FE87" s="255"/>
      <c r="FF87" s="255"/>
      <c r="FG87" s="255"/>
      <c r="FH87" s="255"/>
      <c r="FI87" s="255"/>
      <c r="FJ87" s="255"/>
      <c r="FK87" s="255"/>
    </row>
    <row r="88" spans="1:167" s="18" customFormat="1" ht="3.75" customHeight="1" hidden="1">
      <c r="A88" s="269"/>
      <c r="B88" s="270"/>
      <c r="C88" s="270"/>
      <c r="D88" s="270"/>
      <c r="E88" s="270"/>
      <c r="F88" s="271"/>
      <c r="G88" s="27"/>
      <c r="H88" s="251" t="s">
        <v>39</v>
      </c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2"/>
      <c r="AK88" s="253" t="s">
        <v>6</v>
      </c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 t="s">
        <v>6</v>
      </c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0">
        <v>0</v>
      </c>
      <c r="BL88" s="250"/>
      <c r="BM88" s="250"/>
      <c r="BN88" s="250"/>
      <c r="BO88" s="250"/>
      <c r="BP88" s="250"/>
      <c r="BQ88" s="250"/>
      <c r="BR88" s="250"/>
      <c r="BS88" s="250"/>
      <c r="BT88" s="250"/>
      <c r="BU88" s="250"/>
      <c r="BV88" s="250"/>
      <c r="BW88" s="250"/>
      <c r="BX88" s="250"/>
      <c r="BY88" s="250"/>
      <c r="BZ88" s="250">
        <v>0</v>
      </c>
      <c r="CA88" s="250"/>
      <c r="CB88" s="250"/>
      <c r="CC88" s="250"/>
      <c r="CD88" s="250"/>
      <c r="CE88" s="250"/>
      <c r="CF88" s="250"/>
      <c r="CG88" s="250"/>
      <c r="CH88" s="250"/>
      <c r="CI88" s="250"/>
      <c r="CJ88" s="250"/>
      <c r="CK88" s="250"/>
      <c r="CL88" s="250"/>
      <c r="CM88" s="250"/>
      <c r="CN88" s="250">
        <v>0</v>
      </c>
      <c r="CO88" s="250"/>
      <c r="CP88" s="250"/>
      <c r="CQ88" s="250"/>
      <c r="CR88" s="250"/>
      <c r="CS88" s="250"/>
      <c r="CT88" s="250"/>
      <c r="CU88" s="250"/>
      <c r="CV88" s="250"/>
      <c r="CW88" s="250"/>
      <c r="CX88" s="250"/>
      <c r="CY88" s="250"/>
      <c r="CZ88" s="250"/>
      <c r="DA88" s="250"/>
      <c r="DB88" s="250"/>
      <c r="DC88" s="250"/>
      <c r="DD88" s="250">
        <v>0</v>
      </c>
      <c r="DE88" s="250"/>
      <c r="DF88" s="250"/>
      <c r="DG88" s="250"/>
      <c r="DH88" s="250"/>
      <c r="DI88" s="250"/>
      <c r="DJ88" s="250"/>
      <c r="DK88" s="250"/>
      <c r="DL88" s="250"/>
      <c r="DM88" s="250"/>
      <c r="DN88" s="250"/>
      <c r="DO88" s="250"/>
      <c r="DP88" s="250"/>
      <c r="DQ88" s="250"/>
      <c r="DR88" s="250">
        <v>0</v>
      </c>
      <c r="DS88" s="250"/>
      <c r="DT88" s="250"/>
      <c r="DU88" s="250"/>
      <c r="DV88" s="250"/>
      <c r="DW88" s="250"/>
      <c r="DX88" s="250"/>
      <c r="DY88" s="250"/>
      <c r="DZ88" s="250"/>
      <c r="EA88" s="250"/>
      <c r="EB88" s="250"/>
      <c r="EC88" s="250"/>
      <c r="ED88" s="250"/>
      <c r="EE88" s="250"/>
      <c r="EF88" s="250"/>
      <c r="EG88" s="250"/>
      <c r="EH88" s="254" t="s">
        <v>6</v>
      </c>
      <c r="EI88" s="254"/>
      <c r="EJ88" s="254"/>
      <c r="EK88" s="254"/>
      <c r="EL88" s="254"/>
      <c r="EM88" s="254"/>
      <c r="EN88" s="254"/>
      <c r="EO88" s="254"/>
      <c r="EP88" s="254"/>
      <c r="EQ88" s="254"/>
      <c r="ER88" s="254"/>
      <c r="ES88" s="254"/>
      <c r="ET88" s="254"/>
      <c r="EU88" s="254"/>
      <c r="EV88" s="254" t="s">
        <v>6</v>
      </c>
      <c r="EW88" s="254"/>
      <c r="EX88" s="254"/>
      <c r="EY88" s="254"/>
      <c r="EZ88" s="254"/>
      <c r="FA88" s="254"/>
      <c r="FB88" s="254"/>
      <c r="FC88" s="254"/>
      <c r="FD88" s="254"/>
      <c r="FE88" s="254"/>
      <c r="FF88" s="254"/>
      <c r="FG88" s="254"/>
      <c r="FH88" s="254"/>
      <c r="FI88" s="254"/>
      <c r="FJ88" s="254"/>
      <c r="FK88" s="254"/>
    </row>
    <row r="89" s="14" customFormat="1" ht="3.75" customHeight="1"/>
    <row r="90" spans="1:167" s="15" customFormat="1" ht="12.75" customHeight="1">
      <c r="A90" s="80" t="s">
        <v>103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</row>
    <row r="91" spans="1:167" s="15" customFormat="1" ht="24.75" customHeight="1">
      <c r="A91" s="80" t="s">
        <v>104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  <c r="FK91" s="80"/>
    </row>
    <row r="92" s="15" customFormat="1" ht="12.75" customHeight="1">
      <c r="A92" s="15" t="s">
        <v>105</v>
      </c>
    </row>
    <row r="206" ht="15"/>
    <row r="207" ht="15"/>
    <row r="208" ht="15"/>
    <row r="209" ht="15"/>
    <row r="210" ht="15"/>
    <row r="211" ht="15"/>
    <row r="212" ht="15"/>
    <row r="213" ht="15"/>
    <row r="214" ht="15"/>
  </sheetData>
  <sheetProtection/>
  <mergeCells count="890">
    <mergeCell ref="EV28:FK28"/>
    <mergeCell ref="H28:AJ28"/>
    <mergeCell ref="AK28:AW28"/>
    <mergeCell ref="AX28:BJ28"/>
    <mergeCell ref="BK28:BY28"/>
    <mergeCell ref="BZ28:CM28"/>
    <mergeCell ref="BZ27:CM27"/>
    <mergeCell ref="CN27:DC27"/>
    <mergeCell ref="DD27:DQ27"/>
    <mergeCell ref="DR27:EG27"/>
    <mergeCell ref="EH27:EU27"/>
    <mergeCell ref="CN28:DC28"/>
    <mergeCell ref="DD28:DQ28"/>
    <mergeCell ref="DR28:EG28"/>
    <mergeCell ref="EH28:EU28"/>
    <mergeCell ref="EV27:FK27"/>
    <mergeCell ref="CN26:DC26"/>
    <mergeCell ref="DD26:DQ26"/>
    <mergeCell ref="DR26:EG26"/>
    <mergeCell ref="EH26:EU26"/>
    <mergeCell ref="EV26:FK26"/>
    <mergeCell ref="H27:AJ27"/>
    <mergeCell ref="AK27:AW27"/>
    <mergeCell ref="AX27:BJ27"/>
    <mergeCell ref="BK27:BY27"/>
    <mergeCell ref="H26:AJ26"/>
    <mergeCell ref="AK26:AW26"/>
    <mergeCell ref="AX26:BJ26"/>
    <mergeCell ref="BK26:BY26"/>
    <mergeCell ref="BZ26:CM26"/>
    <mergeCell ref="BZ25:CM25"/>
    <mergeCell ref="CN25:DC25"/>
    <mergeCell ref="DD25:DQ25"/>
    <mergeCell ref="DR25:EG25"/>
    <mergeCell ref="EH25:EU25"/>
    <mergeCell ref="EV25:FK25"/>
    <mergeCell ref="CN24:DC24"/>
    <mergeCell ref="DD24:DQ24"/>
    <mergeCell ref="DR24:EG24"/>
    <mergeCell ref="EH24:EU24"/>
    <mergeCell ref="EV24:FK24"/>
    <mergeCell ref="H25:AJ25"/>
    <mergeCell ref="AK25:AW25"/>
    <mergeCell ref="AX25:BJ25"/>
    <mergeCell ref="BK25:BY25"/>
    <mergeCell ref="H24:AJ24"/>
    <mergeCell ref="AK24:AW24"/>
    <mergeCell ref="AX24:BJ24"/>
    <mergeCell ref="BK24:BY24"/>
    <mergeCell ref="BZ24:CM24"/>
    <mergeCell ref="DD88:DQ88"/>
    <mergeCell ref="DR88:EG88"/>
    <mergeCell ref="EH88:EU88"/>
    <mergeCell ref="EV88:FK88"/>
    <mergeCell ref="A59:F59"/>
    <mergeCell ref="H59:AJ59"/>
    <mergeCell ref="AK59:AW59"/>
    <mergeCell ref="AX59:BJ59"/>
    <mergeCell ref="BK59:BY59"/>
    <mergeCell ref="DR87:EG87"/>
    <mergeCell ref="EH87:EU87"/>
    <mergeCell ref="EV87:FK87"/>
    <mergeCell ref="A88:F88"/>
    <mergeCell ref="H88:AJ88"/>
    <mergeCell ref="AK88:AW88"/>
    <mergeCell ref="AX88:BJ88"/>
    <mergeCell ref="BK88:BY88"/>
    <mergeCell ref="BZ88:CM88"/>
    <mergeCell ref="CN88:DC88"/>
    <mergeCell ref="EH86:EU86"/>
    <mergeCell ref="EV86:FK86"/>
    <mergeCell ref="A87:F87"/>
    <mergeCell ref="H87:AJ87"/>
    <mergeCell ref="AK87:AW87"/>
    <mergeCell ref="AX87:BJ87"/>
    <mergeCell ref="BK87:BY87"/>
    <mergeCell ref="BZ87:CM87"/>
    <mergeCell ref="CN87:DC87"/>
    <mergeCell ref="DD87:DQ87"/>
    <mergeCell ref="A86:F86"/>
    <mergeCell ref="H86:AJ86"/>
    <mergeCell ref="AK86:AW86"/>
    <mergeCell ref="AX86:BJ86"/>
    <mergeCell ref="BK86:BY86"/>
    <mergeCell ref="DR86:EG86"/>
    <mergeCell ref="BZ86:CM86"/>
    <mergeCell ref="CN86:DC86"/>
    <mergeCell ref="DD86:DQ86"/>
    <mergeCell ref="BZ85:CM85"/>
    <mergeCell ref="CN85:DC85"/>
    <mergeCell ref="DD85:DQ85"/>
    <mergeCell ref="DR85:EG85"/>
    <mergeCell ref="EH85:EU85"/>
    <mergeCell ref="EV85:FK85"/>
    <mergeCell ref="CN84:DC84"/>
    <mergeCell ref="DD84:DQ84"/>
    <mergeCell ref="DR84:EG84"/>
    <mergeCell ref="EH84:EU84"/>
    <mergeCell ref="EV84:FK84"/>
    <mergeCell ref="A85:F85"/>
    <mergeCell ref="H85:AJ85"/>
    <mergeCell ref="AK85:AW85"/>
    <mergeCell ref="AX85:BJ85"/>
    <mergeCell ref="BK85:BY85"/>
    <mergeCell ref="A84:F84"/>
    <mergeCell ref="H84:AJ84"/>
    <mergeCell ref="AK84:AW84"/>
    <mergeCell ref="AX84:BJ84"/>
    <mergeCell ref="BK84:BY84"/>
    <mergeCell ref="BZ84:CM84"/>
    <mergeCell ref="BZ58:CM58"/>
    <mergeCell ref="CN58:DC58"/>
    <mergeCell ref="DD58:DQ58"/>
    <mergeCell ref="DR58:EG58"/>
    <mergeCell ref="EH58:EU58"/>
    <mergeCell ref="EV58:FK58"/>
    <mergeCell ref="CN57:DC57"/>
    <mergeCell ref="DD57:DQ57"/>
    <mergeCell ref="DR57:EG57"/>
    <mergeCell ref="EH57:EU57"/>
    <mergeCell ref="EV57:FK57"/>
    <mergeCell ref="A58:F58"/>
    <mergeCell ref="H58:AJ58"/>
    <mergeCell ref="AK58:AW58"/>
    <mergeCell ref="AX58:BJ58"/>
    <mergeCell ref="BK58:BY58"/>
    <mergeCell ref="DD56:DQ56"/>
    <mergeCell ref="DR56:EG56"/>
    <mergeCell ref="EH56:EU56"/>
    <mergeCell ref="EV56:FK56"/>
    <mergeCell ref="A57:F57"/>
    <mergeCell ref="H57:AJ57"/>
    <mergeCell ref="AK57:AW57"/>
    <mergeCell ref="AX57:BJ57"/>
    <mergeCell ref="BK57:BY57"/>
    <mergeCell ref="BZ57:CM57"/>
    <mergeCell ref="DR55:EG55"/>
    <mergeCell ref="EH55:EU55"/>
    <mergeCell ref="EV55:FK55"/>
    <mergeCell ref="A56:F56"/>
    <mergeCell ref="H56:AJ56"/>
    <mergeCell ref="AK56:AW56"/>
    <mergeCell ref="AX56:BJ56"/>
    <mergeCell ref="BK56:BY56"/>
    <mergeCell ref="BZ56:CM56"/>
    <mergeCell ref="CN56:DC56"/>
    <mergeCell ref="EH54:EU54"/>
    <mergeCell ref="EV54:FK54"/>
    <mergeCell ref="A55:F55"/>
    <mergeCell ref="H55:AJ55"/>
    <mergeCell ref="AK55:AW55"/>
    <mergeCell ref="AX55:BJ55"/>
    <mergeCell ref="BK55:BY55"/>
    <mergeCell ref="BZ55:CM55"/>
    <mergeCell ref="CN55:DC55"/>
    <mergeCell ref="DD55:DQ55"/>
    <mergeCell ref="EV59:FK59"/>
    <mergeCell ref="A54:F54"/>
    <mergeCell ref="H54:AJ54"/>
    <mergeCell ref="AK54:AW54"/>
    <mergeCell ref="AX54:BJ54"/>
    <mergeCell ref="BK54:BY54"/>
    <mergeCell ref="BZ54:CM54"/>
    <mergeCell ref="CN54:DC54"/>
    <mergeCell ref="DD54:DQ54"/>
    <mergeCell ref="DR54:EG54"/>
    <mergeCell ref="BZ60:CM60"/>
    <mergeCell ref="BZ59:CM59"/>
    <mergeCell ref="CN59:DC59"/>
    <mergeCell ref="DD59:DQ59"/>
    <mergeCell ref="DR59:EG59"/>
    <mergeCell ref="EH59:EU59"/>
    <mergeCell ref="A61:F61"/>
    <mergeCell ref="H61:AJ61"/>
    <mergeCell ref="AK61:AW61"/>
    <mergeCell ref="AX61:BJ61"/>
    <mergeCell ref="BK61:BY61"/>
    <mergeCell ref="A60:F60"/>
    <mergeCell ref="H60:AJ60"/>
    <mergeCell ref="AK60:AW60"/>
    <mergeCell ref="AX60:BJ60"/>
    <mergeCell ref="BK60:BY60"/>
    <mergeCell ref="EV61:FK61"/>
    <mergeCell ref="CN60:DC60"/>
    <mergeCell ref="DD60:DQ60"/>
    <mergeCell ref="DR60:EG60"/>
    <mergeCell ref="EH60:EU60"/>
    <mergeCell ref="EV60:FK60"/>
    <mergeCell ref="BZ62:CM62"/>
    <mergeCell ref="BZ61:CM61"/>
    <mergeCell ref="CN61:DC61"/>
    <mergeCell ref="DD61:DQ61"/>
    <mergeCell ref="DR61:EG61"/>
    <mergeCell ref="EH61:EU61"/>
    <mergeCell ref="A63:F63"/>
    <mergeCell ref="H63:AJ63"/>
    <mergeCell ref="AK63:AW63"/>
    <mergeCell ref="AX63:BJ63"/>
    <mergeCell ref="BK63:BY63"/>
    <mergeCell ref="A62:F62"/>
    <mergeCell ref="H62:AJ62"/>
    <mergeCell ref="AK62:AW62"/>
    <mergeCell ref="AX62:BJ62"/>
    <mergeCell ref="BK62:BY62"/>
    <mergeCell ref="EV63:FK63"/>
    <mergeCell ref="CN62:DC62"/>
    <mergeCell ref="DD62:DQ62"/>
    <mergeCell ref="DR62:EG62"/>
    <mergeCell ref="EH62:EU62"/>
    <mergeCell ref="EV62:FK62"/>
    <mergeCell ref="BZ64:CM64"/>
    <mergeCell ref="BZ63:CM63"/>
    <mergeCell ref="CN63:DC63"/>
    <mergeCell ref="DD63:DQ63"/>
    <mergeCell ref="DR63:EG63"/>
    <mergeCell ref="EH63:EU63"/>
    <mergeCell ref="A65:F65"/>
    <mergeCell ref="H65:AJ65"/>
    <mergeCell ref="AK65:AW65"/>
    <mergeCell ref="AX65:BJ65"/>
    <mergeCell ref="BK65:BY65"/>
    <mergeCell ref="A64:F64"/>
    <mergeCell ref="H64:AJ64"/>
    <mergeCell ref="AK64:AW64"/>
    <mergeCell ref="AX64:BJ64"/>
    <mergeCell ref="BK64:BY64"/>
    <mergeCell ref="EV65:FK65"/>
    <mergeCell ref="CN64:DC64"/>
    <mergeCell ref="DD64:DQ64"/>
    <mergeCell ref="DR64:EG64"/>
    <mergeCell ref="EH64:EU64"/>
    <mergeCell ref="EV64:FK64"/>
    <mergeCell ref="BZ66:CM66"/>
    <mergeCell ref="BZ65:CM65"/>
    <mergeCell ref="CN65:DC65"/>
    <mergeCell ref="DD65:DQ65"/>
    <mergeCell ref="DR65:EG65"/>
    <mergeCell ref="EH65:EU65"/>
    <mergeCell ref="A67:F67"/>
    <mergeCell ref="H67:AJ67"/>
    <mergeCell ref="AK67:AW67"/>
    <mergeCell ref="AX67:BJ67"/>
    <mergeCell ref="BK67:BY67"/>
    <mergeCell ref="A66:F66"/>
    <mergeCell ref="H66:AJ66"/>
    <mergeCell ref="AK66:AW66"/>
    <mergeCell ref="AX66:BJ66"/>
    <mergeCell ref="BK66:BY66"/>
    <mergeCell ref="EV67:FK67"/>
    <mergeCell ref="CN66:DC66"/>
    <mergeCell ref="DD66:DQ66"/>
    <mergeCell ref="DR66:EG66"/>
    <mergeCell ref="EH66:EU66"/>
    <mergeCell ref="EV66:FK66"/>
    <mergeCell ref="BZ68:CM68"/>
    <mergeCell ref="BZ67:CM67"/>
    <mergeCell ref="CN67:DC67"/>
    <mergeCell ref="DD67:DQ67"/>
    <mergeCell ref="DR67:EG67"/>
    <mergeCell ref="EH67:EU67"/>
    <mergeCell ref="A69:F69"/>
    <mergeCell ref="H69:AJ69"/>
    <mergeCell ref="AK69:AW69"/>
    <mergeCell ref="AX69:BJ69"/>
    <mergeCell ref="BK69:BY69"/>
    <mergeCell ref="A68:F68"/>
    <mergeCell ref="H68:AJ68"/>
    <mergeCell ref="AK68:AW68"/>
    <mergeCell ref="AX68:BJ68"/>
    <mergeCell ref="BK68:BY68"/>
    <mergeCell ref="CN69:DC69"/>
    <mergeCell ref="DD69:DQ69"/>
    <mergeCell ref="DR69:EG69"/>
    <mergeCell ref="EH69:EU69"/>
    <mergeCell ref="EV69:FK69"/>
    <mergeCell ref="CN68:DC68"/>
    <mergeCell ref="DD68:DQ68"/>
    <mergeCell ref="DR68:EG68"/>
    <mergeCell ref="EH68:EU68"/>
    <mergeCell ref="EV68:FK68"/>
    <mergeCell ref="EV53:FK53"/>
    <mergeCell ref="DR52:EG52"/>
    <mergeCell ref="EH52:EU52"/>
    <mergeCell ref="EV52:FK52"/>
    <mergeCell ref="DD52:DQ52"/>
    <mergeCell ref="AK70:AW70"/>
    <mergeCell ref="AX70:BJ70"/>
    <mergeCell ref="BK70:BY70"/>
    <mergeCell ref="BZ70:CM70"/>
    <mergeCell ref="BZ69:CM69"/>
    <mergeCell ref="A53:F53"/>
    <mergeCell ref="H53:AJ53"/>
    <mergeCell ref="AK53:AW53"/>
    <mergeCell ref="AX53:BJ53"/>
    <mergeCell ref="BK53:BY53"/>
    <mergeCell ref="BZ53:CM53"/>
    <mergeCell ref="A52:F52"/>
    <mergeCell ref="H52:AJ52"/>
    <mergeCell ref="AK52:AW52"/>
    <mergeCell ref="AX52:BJ52"/>
    <mergeCell ref="BK52:BY52"/>
    <mergeCell ref="BZ52:CM52"/>
    <mergeCell ref="CN51:DC51"/>
    <mergeCell ref="DD51:DQ51"/>
    <mergeCell ref="DR51:EG51"/>
    <mergeCell ref="CN53:DC53"/>
    <mergeCell ref="EH51:EU51"/>
    <mergeCell ref="EV51:FK51"/>
    <mergeCell ref="CN52:DC52"/>
    <mergeCell ref="DD53:DQ53"/>
    <mergeCell ref="DR53:EG53"/>
    <mergeCell ref="EH53:EU53"/>
    <mergeCell ref="A51:F51"/>
    <mergeCell ref="H51:AJ51"/>
    <mergeCell ref="AK51:AW51"/>
    <mergeCell ref="AX51:BJ51"/>
    <mergeCell ref="BK51:BY51"/>
    <mergeCell ref="BZ51:CM51"/>
    <mergeCell ref="BZ50:CM50"/>
    <mergeCell ref="EV50:FK50"/>
    <mergeCell ref="CN50:DC50"/>
    <mergeCell ref="DD50:DQ50"/>
    <mergeCell ref="DR50:EG50"/>
    <mergeCell ref="EH50:EU50"/>
    <mergeCell ref="BZ49:CM49"/>
    <mergeCell ref="CN49:DC49"/>
    <mergeCell ref="DD49:DQ49"/>
    <mergeCell ref="DR49:EG49"/>
    <mergeCell ref="EH49:EU49"/>
    <mergeCell ref="EV49:FK49"/>
    <mergeCell ref="A83:F83"/>
    <mergeCell ref="H83:AJ83"/>
    <mergeCell ref="AK83:AW83"/>
    <mergeCell ref="AX83:BJ83"/>
    <mergeCell ref="BK83:BY83"/>
    <mergeCell ref="A50:F50"/>
    <mergeCell ref="H50:AJ50"/>
    <mergeCell ref="AK50:AW50"/>
    <mergeCell ref="AX50:BJ50"/>
    <mergeCell ref="BK50:BY50"/>
    <mergeCell ref="A82:F82"/>
    <mergeCell ref="A81:F81"/>
    <mergeCell ref="H81:AJ81"/>
    <mergeCell ref="AK81:AW81"/>
    <mergeCell ref="AX81:BJ81"/>
    <mergeCell ref="BK81:BY81"/>
    <mergeCell ref="A80:F80"/>
    <mergeCell ref="A79:F79"/>
    <mergeCell ref="H79:AJ79"/>
    <mergeCell ref="AK79:AW79"/>
    <mergeCell ref="AX79:BJ79"/>
    <mergeCell ref="BK79:BY79"/>
    <mergeCell ref="H80:AJ80"/>
    <mergeCell ref="AK80:AW80"/>
    <mergeCell ref="AX80:BJ80"/>
    <mergeCell ref="A78:F78"/>
    <mergeCell ref="A77:F77"/>
    <mergeCell ref="H77:AJ77"/>
    <mergeCell ref="AK77:AW77"/>
    <mergeCell ref="AX77:BJ77"/>
    <mergeCell ref="BK77:BY77"/>
    <mergeCell ref="H78:AJ78"/>
    <mergeCell ref="AK78:AW78"/>
    <mergeCell ref="AX78:BJ78"/>
    <mergeCell ref="BZ76:CM76"/>
    <mergeCell ref="CN76:DC76"/>
    <mergeCell ref="DD76:DQ76"/>
    <mergeCell ref="A76:F76"/>
    <mergeCell ref="A75:F75"/>
    <mergeCell ref="H75:AJ75"/>
    <mergeCell ref="AK75:AW75"/>
    <mergeCell ref="AX75:BJ75"/>
    <mergeCell ref="BK75:BY75"/>
    <mergeCell ref="BK74:BY74"/>
    <mergeCell ref="BZ74:CM74"/>
    <mergeCell ref="CN74:DC74"/>
    <mergeCell ref="DD74:DQ74"/>
    <mergeCell ref="A74:F74"/>
    <mergeCell ref="BZ77:CM77"/>
    <mergeCell ref="H74:AJ74"/>
    <mergeCell ref="AK74:AW74"/>
    <mergeCell ref="AX74:BJ74"/>
    <mergeCell ref="BK76:BY76"/>
    <mergeCell ref="DR76:EG76"/>
    <mergeCell ref="EH76:EU76"/>
    <mergeCell ref="EV76:FK76"/>
    <mergeCell ref="BZ75:CM75"/>
    <mergeCell ref="DR74:EG74"/>
    <mergeCell ref="EH74:EU74"/>
    <mergeCell ref="EV74:FK74"/>
    <mergeCell ref="CN75:DC75"/>
    <mergeCell ref="DD75:DQ75"/>
    <mergeCell ref="DR75:EG75"/>
    <mergeCell ref="A73:F73"/>
    <mergeCell ref="H73:AJ73"/>
    <mergeCell ref="AK73:AW73"/>
    <mergeCell ref="AX73:BJ73"/>
    <mergeCell ref="BK73:BY73"/>
    <mergeCell ref="CN70:DC70"/>
    <mergeCell ref="CN71:DC71"/>
    <mergeCell ref="CN72:DC72"/>
    <mergeCell ref="A70:F70"/>
    <mergeCell ref="H70:AJ70"/>
    <mergeCell ref="DD70:DQ70"/>
    <mergeCell ref="DR70:EG70"/>
    <mergeCell ref="EH70:EU70"/>
    <mergeCell ref="EV70:FK70"/>
    <mergeCell ref="A71:F71"/>
    <mergeCell ref="H71:AJ71"/>
    <mergeCell ref="AK71:AW71"/>
    <mergeCell ref="AX71:BJ71"/>
    <mergeCell ref="BK71:BY71"/>
    <mergeCell ref="BZ71:CM71"/>
    <mergeCell ref="DD71:DQ71"/>
    <mergeCell ref="DR71:EG71"/>
    <mergeCell ref="EH71:EU71"/>
    <mergeCell ref="EV71:FK71"/>
    <mergeCell ref="A72:F72"/>
    <mergeCell ref="H72:AJ72"/>
    <mergeCell ref="AK72:AW72"/>
    <mergeCell ref="AX72:BJ72"/>
    <mergeCell ref="BK72:BY72"/>
    <mergeCell ref="BZ72:CM72"/>
    <mergeCell ref="DD72:DQ72"/>
    <mergeCell ref="DR72:EG72"/>
    <mergeCell ref="EH72:EU72"/>
    <mergeCell ref="EV72:FK72"/>
    <mergeCell ref="BZ73:CM73"/>
    <mergeCell ref="CN73:DC73"/>
    <mergeCell ref="DD73:DQ73"/>
    <mergeCell ref="DR73:EG73"/>
    <mergeCell ref="EH73:EU73"/>
    <mergeCell ref="EV73:FK73"/>
    <mergeCell ref="EH75:EU75"/>
    <mergeCell ref="EV75:FK75"/>
    <mergeCell ref="H76:AJ76"/>
    <mergeCell ref="AK76:AW76"/>
    <mergeCell ref="AX76:BJ76"/>
    <mergeCell ref="CN77:DC77"/>
    <mergeCell ref="DD77:DQ77"/>
    <mergeCell ref="DR77:EG77"/>
    <mergeCell ref="EH77:EU77"/>
    <mergeCell ref="EV77:FK77"/>
    <mergeCell ref="DR78:EG78"/>
    <mergeCell ref="EH78:EU78"/>
    <mergeCell ref="EV78:FK78"/>
    <mergeCell ref="BK78:BY78"/>
    <mergeCell ref="BZ78:CM78"/>
    <mergeCell ref="CN78:DC78"/>
    <mergeCell ref="DD78:DQ78"/>
    <mergeCell ref="BZ79:CM79"/>
    <mergeCell ref="CN79:DC79"/>
    <mergeCell ref="DD79:DQ79"/>
    <mergeCell ref="DR79:EG79"/>
    <mergeCell ref="EH79:EU79"/>
    <mergeCell ref="EV79:FK79"/>
    <mergeCell ref="DR80:EG80"/>
    <mergeCell ref="EH80:EU80"/>
    <mergeCell ref="EV80:FK80"/>
    <mergeCell ref="BK80:BY80"/>
    <mergeCell ref="BZ80:CM80"/>
    <mergeCell ref="CN80:DC80"/>
    <mergeCell ref="DD80:DQ80"/>
    <mergeCell ref="BZ83:CM83"/>
    <mergeCell ref="CN83:DC83"/>
    <mergeCell ref="DD83:DQ83"/>
    <mergeCell ref="BZ82:CM82"/>
    <mergeCell ref="DR81:EG81"/>
    <mergeCell ref="DR83:EG83"/>
    <mergeCell ref="CN82:DC82"/>
    <mergeCell ref="DD82:DQ82"/>
    <mergeCell ref="BZ81:CM81"/>
    <mergeCell ref="CN81:DC81"/>
    <mergeCell ref="EH81:EU81"/>
    <mergeCell ref="EV81:FK81"/>
    <mergeCell ref="H82:AJ82"/>
    <mergeCell ref="AK82:AW82"/>
    <mergeCell ref="AX82:BJ82"/>
    <mergeCell ref="DR82:EG82"/>
    <mergeCell ref="EH82:EU82"/>
    <mergeCell ref="EV82:FK82"/>
    <mergeCell ref="BK82:BY82"/>
    <mergeCell ref="DD81:DQ81"/>
    <mergeCell ref="EH83:EU83"/>
    <mergeCell ref="EV83:FK83"/>
    <mergeCell ref="DD38:DQ38"/>
    <mergeCell ref="DR38:EG38"/>
    <mergeCell ref="EH38:EU38"/>
    <mergeCell ref="EV38:FK38"/>
    <mergeCell ref="DD48:DQ48"/>
    <mergeCell ref="DR48:EG48"/>
    <mergeCell ref="EH48:EU48"/>
    <mergeCell ref="EV48:FK48"/>
    <mergeCell ref="A38:F38"/>
    <mergeCell ref="H38:AJ38"/>
    <mergeCell ref="AK38:AW38"/>
    <mergeCell ref="AX38:BJ38"/>
    <mergeCell ref="BK38:BY38"/>
    <mergeCell ref="BZ38:CM38"/>
    <mergeCell ref="EV37:FK37"/>
    <mergeCell ref="CN36:DC36"/>
    <mergeCell ref="DD36:DQ36"/>
    <mergeCell ref="DR36:EG36"/>
    <mergeCell ref="EH36:EU36"/>
    <mergeCell ref="EV36:FK36"/>
    <mergeCell ref="CN37:DC37"/>
    <mergeCell ref="DD37:DQ37"/>
    <mergeCell ref="DR37:EG37"/>
    <mergeCell ref="EH37:EU37"/>
    <mergeCell ref="A37:F37"/>
    <mergeCell ref="H37:AJ37"/>
    <mergeCell ref="AK37:AW37"/>
    <mergeCell ref="AX37:BJ37"/>
    <mergeCell ref="BK37:BY37"/>
    <mergeCell ref="A36:F36"/>
    <mergeCell ref="H36:AJ36"/>
    <mergeCell ref="AK36:AW36"/>
    <mergeCell ref="AX36:BJ36"/>
    <mergeCell ref="BK36:BY36"/>
    <mergeCell ref="EV35:FK35"/>
    <mergeCell ref="CN34:DC34"/>
    <mergeCell ref="DD34:DQ34"/>
    <mergeCell ref="DR34:EG34"/>
    <mergeCell ref="EH34:EU34"/>
    <mergeCell ref="EV34:FK34"/>
    <mergeCell ref="CN35:DC35"/>
    <mergeCell ref="DD35:DQ35"/>
    <mergeCell ref="DR35:EG35"/>
    <mergeCell ref="EH35:EU35"/>
    <mergeCell ref="A35:F35"/>
    <mergeCell ref="H35:AJ35"/>
    <mergeCell ref="AK35:AW35"/>
    <mergeCell ref="AX35:BJ35"/>
    <mergeCell ref="BK35:BY35"/>
    <mergeCell ref="A34:F34"/>
    <mergeCell ref="H34:AJ34"/>
    <mergeCell ref="AK34:AW34"/>
    <mergeCell ref="AX34:BJ34"/>
    <mergeCell ref="BK34:BY34"/>
    <mergeCell ref="BZ34:CM34"/>
    <mergeCell ref="BZ36:CM36"/>
    <mergeCell ref="BZ35:CM35"/>
    <mergeCell ref="BZ37:CM37"/>
    <mergeCell ref="CN38:DC38"/>
    <mergeCell ref="CN48:DC48"/>
    <mergeCell ref="BZ48:CM48"/>
    <mergeCell ref="BZ47:CM47"/>
    <mergeCell ref="CN47:DC47"/>
    <mergeCell ref="BZ46:CM46"/>
    <mergeCell ref="A48:F48"/>
    <mergeCell ref="H48:AJ48"/>
    <mergeCell ref="AK48:AW48"/>
    <mergeCell ref="AX48:BJ48"/>
    <mergeCell ref="BK48:BY48"/>
    <mergeCell ref="A49:F49"/>
    <mergeCell ref="H49:AJ49"/>
    <mergeCell ref="AK49:AW49"/>
    <mergeCell ref="AX49:BJ49"/>
    <mergeCell ref="BK49:BY49"/>
    <mergeCell ref="DD47:DQ47"/>
    <mergeCell ref="DR47:EG47"/>
    <mergeCell ref="EH47:EU47"/>
    <mergeCell ref="EV47:FK47"/>
    <mergeCell ref="CN46:DC46"/>
    <mergeCell ref="DD46:DQ46"/>
    <mergeCell ref="DR46:EG46"/>
    <mergeCell ref="EH46:EU46"/>
    <mergeCell ref="EV46:FK46"/>
    <mergeCell ref="A47:F47"/>
    <mergeCell ref="H47:AJ47"/>
    <mergeCell ref="AK47:AW47"/>
    <mergeCell ref="AX47:BJ47"/>
    <mergeCell ref="BK47:BY47"/>
    <mergeCell ref="A46:F46"/>
    <mergeCell ref="H46:AJ46"/>
    <mergeCell ref="AK46:AW46"/>
    <mergeCell ref="AX46:BJ46"/>
    <mergeCell ref="BK46:BY46"/>
    <mergeCell ref="BZ45:CM45"/>
    <mergeCell ref="CN45:DC45"/>
    <mergeCell ref="DD45:DQ45"/>
    <mergeCell ref="DR45:EG45"/>
    <mergeCell ref="EH45:EU45"/>
    <mergeCell ref="AK44:AW44"/>
    <mergeCell ref="AX44:BJ44"/>
    <mergeCell ref="BK44:BY44"/>
    <mergeCell ref="EV45:FK45"/>
    <mergeCell ref="CN44:DC44"/>
    <mergeCell ref="DD44:DQ44"/>
    <mergeCell ref="DR44:EG44"/>
    <mergeCell ref="EH44:EU44"/>
    <mergeCell ref="EV44:FK44"/>
    <mergeCell ref="CN8:DC8"/>
    <mergeCell ref="BZ44:CM44"/>
    <mergeCell ref="EH8:EU8"/>
    <mergeCell ref="A45:F45"/>
    <mergeCell ref="H45:AJ45"/>
    <mergeCell ref="AK45:AW45"/>
    <mergeCell ref="AX45:BJ45"/>
    <mergeCell ref="BK45:BY45"/>
    <mergeCell ref="A44:F44"/>
    <mergeCell ref="H44:AJ44"/>
    <mergeCell ref="BZ7:CM7"/>
    <mergeCell ref="CN7:DC7"/>
    <mergeCell ref="DD7:DQ7"/>
    <mergeCell ref="DR7:EG7"/>
    <mergeCell ref="A5:F7"/>
    <mergeCell ref="G5:AJ7"/>
    <mergeCell ref="AK5:BJ5"/>
    <mergeCell ref="BK5:BY7"/>
    <mergeCell ref="G8:AJ8"/>
    <mergeCell ref="AK8:AW8"/>
    <mergeCell ref="BZ8:CM8"/>
    <mergeCell ref="DR8:EG8"/>
    <mergeCell ref="DD8:DQ8"/>
    <mergeCell ref="BZ5:EG5"/>
    <mergeCell ref="AK6:AW7"/>
    <mergeCell ref="AX6:BJ7"/>
    <mergeCell ref="BZ6:DC6"/>
    <mergeCell ref="DD6:EG6"/>
    <mergeCell ref="DT3:EH3"/>
    <mergeCell ref="A91:FK91"/>
    <mergeCell ref="A90:FK90"/>
    <mergeCell ref="EH5:FK6"/>
    <mergeCell ref="EH7:EU7"/>
    <mergeCell ref="EV7:FK7"/>
    <mergeCell ref="EV8:FK8"/>
    <mergeCell ref="A8:F8"/>
    <mergeCell ref="AX8:BJ8"/>
    <mergeCell ref="BK8:BY8"/>
    <mergeCell ref="EV9:FK9"/>
    <mergeCell ref="H9:AJ9"/>
    <mergeCell ref="AK9:AW9"/>
    <mergeCell ref="AX9:BJ9"/>
    <mergeCell ref="BK9:BY9"/>
    <mergeCell ref="A9:F13"/>
    <mergeCell ref="BZ10:CM10"/>
    <mergeCell ref="BZ9:CM9"/>
    <mergeCell ref="CN9:DC9"/>
    <mergeCell ref="DD9:DQ9"/>
    <mergeCell ref="DR9:EG9"/>
    <mergeCell ref="EH9:EU9"/>
    <mergeCell ref="H11:AJ11"/>
    <mergeCell ref="AK11:AW11"/>
    <mergeCell ref="AX11:BJ11"/>
    <mergeCell ref="BK11:BY11"/>
    <mergeCell ref="H10:AJ10"/>
    <mergeCell ref="AK10:AW10"/>
    <mergeCell ref="AX10:BJ10"/>
    <mergeCell ref="BK10:BY10"/>
    <mergeCell ref="EV11:FK11"/>
    <mergeCell ref="CN10:DC10"/>
    <mergeCell ref="DD10:DQ10"/>
    <mergeCell ref="DR10:EG10"/>
    <mergeCell ref="EH10:EU10"/>
    <mergeCell ref="EV10:FK10"/>
    <mergeCell ref="BZ12:CM12"/>
    <mergeCell ref="BZ11:CM11"/>
    <mergeCell ref="CN11:DC11"/>
    <mergeCell ref="DD11:DQ11"/>
    <mergeCell ref="DR11:EG11"/>
    <mergeCell ref="EH11:EU11"/>
    <mergeCell ref="H13:AJ13"/>
    <mergeCell ref="AK13:AW13"/>
    <mergeCell ref="AX13:BJ13"/>
    <mergeCell ref="BK13:BY13"/>
    <mergeCell ref="H12:AJ12"/>
    <mergeCell ref="AK12:AW12"/>
    <mergeCell ref="AX12:BJ12"/>
    <mergeCell ref="BK12:BY12"/>
    <mergeCell ref="EV13:FK13"/>
    <mergeCell ref="CN12:DC12"/>
    <mergeCell ref="DD12:DQ12"/>
    <mergeCell ref="DR12:EG12"/>
    <mergeCell ref="EH12:EU12"/>
    <mergeCell ref="EV12:FK12"/>
    <mergeCell ref="BZ14:CM14"/>
    <mergeCell ref="BZ13:CM13"/>
    <mergeCell ref="CN13:DC13"/>
    <mergeCell ref="DD13:DQ13"/>
    <mergeCell ref="DR13:EG13"/>
    <mergeCell ref="EH13:EU13"/>
    <mergeCell ref="H15:AJ15"/>
    <mergeCell ref="AK15:AW15"/>
    <mergeCell ref="AX15:BJ15"/>
    <mergeCell ref="BK15:BY15"/>
    <mergeCell ref="H14:AJ14"/>
    <mergeCell ref="AK14:AW14"/>
    <mergeCell ref="AX14:BJ14"/>
    <mergeCell ref="BK14:BY14"/>
    <mergeCell ref="EV15:FK15"/>
    <mergeCell ref="CN14:DC14"/>
    <mergeCell ref="DD14:DQ14"/>
    <mergeCell ref="DR14:EG14"/>
    <mergeCell ref="EH14:EU14"/>
    <mergeCell ref="EV14:FK14"/>
    <mergeCell ref="BZ16:CM16"/>
    <mergeCell ref="BZ15:CM15"/>
    <mergeCell ref="CN15:DC15"/>
    <mergeCell ref="DD15:DQ15"/>
    <mergeCell ref="DR15:EG15"/>
    <mergeCell ref="EH15:EU15"/>
    <mergeCell ref="H17:AJ17"/>
    <mergeCell ref="AK17:AW17"/>
    <mergeCell ref="AX17:BJ17"/>
    <mergeCell ref="BK17:BY17"/>
    <mergeCell ref="H16:AJ16"/>
    <mergeCell ref="AK16:AW16"/>
    <mergeCell ref="AX16:BJ16"/>
    <mergeCell ref="BK16:BY16"/>
    <mergeCell ref="EV17:FK17"/>
    <mergeCell ref="CN16:DC16"/>
    <mergeCell ref="DD16:DQ16"/>
    <mergeCell ref="DR16:EG16"/>
    <mergeCell ref="EH16:EU16"/>
    <mergeCell ref="EV16:FK16"/>
    <mergeCell ref="BZ18:CM18"/>
    <mergeCell ref="BZ17:CM17"/>
    <mergeCell ref="CN17:DC17"/>
    <mergeCell ref="DD17:DQ17"/>
    <mergeCell ref="DR17:EG17"/>
    <mergeCell ref="EH17:EU17"/>
    <mergeCell ref="H19:AJ19"/>
    <mergeCell ref="AK19:AW19"/>
    <mergeCell ref="AX19:BJ19"/>
    <mergeCell ref="BK19:BY19"/>
    <mergeCell ref="H18:AJ18"/>
    <mergeCell ref="AK18:AW18"/>
    <mergeCell ref="AX18:BJ18"/>
    <mergeCell ref="BK18:BY18"/>
    <mergeCell ref="EV19:FK19"/>
    <mergeCell ref="CN18:DC18"/>
    <mergeCell ref="DD18:DQ18"/>
    <mergeCell ref="DR18:EG18"/>
    <mergeCell ref="EH18:EU18"/>
    <mergeCell ref="EV18:FK18"/>
    <mergeCell ref="BZ20:CM20"/>
    <mergeCell ref="BZ19:CM19"/>
    <mergeCell ref="CN19:DC19"/>
    <mergeCell ref="DD19:DQ19"/>
    <mergeCell ref="DR19:EG19"/>
    <mergeCell ref="EH19:EU19"/>
    <mergeCell ref="H21:AJ21"/>
    <mergeCell ref="AK21:AW21"/>
    <mergeCell ref="AX21:BJ21"/>
    <mergeCell ref="BK21:BY21"/>
    <mergeCell ref="H20:AJ20"/>
    <mergeCell ref="AK20:AW20"/>
    <mergeCell ref="AX20:BJ20"/>
    <mergeCell ref="BK20:BY20"/>
    <mergeCell ref="EV21:FK21"/>
    <mergeCell ref="CN20:DC20"/>
    <mergeCell ref="DD20:DQ20"/>
    <mergeCell ref="DR20:EG20"/>
    <mergeCell ref="EH20:EU20"/>
    <mergeCell ref="EV20:FK20"/>
    <mergeCell ref="BZ22:CM22"/>
    <mergeCell ref="BZ21:CM21"/>
    <mergeCell ref="CN21:DC21"/>
    <mergeCell ref="DD21:DQ21"/>
    <mergeCell ref="DR21:EG21"/>
    <mergeCell ref="EH21:EU21"/>
    <mergeCell ref="H23:AJ23"/>
    <mergeCell ref="AK23:AW23"/>
    <mergeCell ref="AX23:BJ23"/>
    <mergeCell ref="BK23:BY23"/>
    <mergeCell ref="H22:AJ22"/>
    <mergeCell ref="AK22:AW22"/>
    <mergeCell ref="AX22:BJ22"/>
    <mergeCell ref="BK22:BY22"/>
    <mergeCell ref="EV23:FK23"/>
    <mergeCell ref="CN22:DC22"/>
    <mergeCell ref="DD22:DQ22"/>
    <mergeCell ref="DR22:EG22"/>
    <mergeCell ref="EH22:EU22"/>
    <mergeCell ref="EV22:FK22"/>
    <mergeCell ref="BZ39:CM39"/>
    <mergeCell ref="BZ23:CM23"/>
    <mergeCell ref="CN23:DC23"/>
    <mergeCell ref="DD23:DQ23"/>
    <mergeCell ref="DR23:EG23"/>
    <mergeCell ref="EH23:EU23"/>
    <mergeCell ref="CN29:DC29"/>
    <mergeCell ref="DD29:DQ29"/>
    <mergeCell ref="DR29:EG29"/>
    <mergeCell ref="EH29:EU29"/>
    <mergeCell ref="A40:F40"/>
    <mergeCell ref="H40:AJ40"/>
    <mergeCell ref="AK40:AW40"/>
    <mergeCell ref="AX40:BJ40"/>
    <mergeCell ref="BK40:BY40"/>
    <mergeCell ref="A39:F39"/>
    <mergeCell ref="H39:AJ39"/>
    <mergeCell ref="AK39:AW39"/>
    <mergeCell ref="AX39:BJ39"/>
    <mergeCell ref="BK39:BY39"/>
    <mergeCell ref="EV40:FK40"/>
    <mergeCell ref="CN39:DC39"/>
    <mergeCell ref="DD39:DQ39"/>
    <mergeCell ref="DR39:EG39"/>
    <mergeCell ref="EH39:EU39"/>
    <mergeCell ref="EV39:FK39"/>
    <mergeCell ref="BZ41:CM41"/>
    <mergeCell ref="BZ40:CM40"/>
    <mergeCell ref="CN40:DC40"/>
    <mergeCell ref="DD40:DQ40"/>
    <mergeCell ref="DR40:EG40"/>
    <mergeCell ref="EH40:EU40"/>
    <mergeCell ref="A42:F42"/>
    <mergeCell ref="H42:AJ42"/>
    <mergeCell ref="AK42:AW42"/>
    <mergeCell ref="AX42:BJ42"/>
    <mergeCell ref="BK42:BY42"/>
    <mergeCell ref="A41:F41"/>
    <mergeCell ref="H41:AJ41"/>
    <mergeCell ref="AK41:AW41"/>
    <mergeCell ref="AX41:BJ41"/>
    <mergeCell ref="BK41:BY41"/>
    <mergeCell ref="EV42:FK42"/>
    <mergeCell ref="CN41:DC41"/>
    <mergeCell ref="DD41:DQ41"/>
    <mergeCell ref="DR41:EG41"/>
    <mergeCell ref="EH41:EU41"/>
    <mergeCell ref="EV41:FK41"/>
    <mergeCell ref="BZ43:CM43"/>
    <mergeCell ref="BZ42:CM42"/>
    <mergeCell ref="CN42:DC42"/>
    <mergeCell ref="DD42:DQ42"/>
    <mergeCell ref="DR42:EG42"/>
    <mergeCell ref="EH42:EU42"/>
    <mergeCell ref="CN43:DC43"/>
    <mergeCell ref="DD43:DQ43"/>
    <mergeCell ref="DR43:EG43"/>
    <mergeCell ref="EH43:EU43"/>
    <mergeCell ref="AK29:AW29"/>
    <mergeCell ref="AX29:BJ29"/>
    <mergeCell ref="BK29:BY29"/>
    <mergeCell ref="BZ29:CM29"/>
    <mergeCell ref="EV43:FK43"/>
    <mergeCell ref="A43:F43"/>
    <mergeCell ref="H43:AJ43"/>
    <mergeCell ref="AK43:AW43"/>
    <mergeCell ref="AX43:BJ43"/>
    <mergeCell ref="BK43:BY43"/>
    <mergeCell ref="EV29:FK29"/>
    <mergeCell ref="H30:AJ30"/>
    <mergeCell ref="AK30:AW30"/>
    <mergeCell ref="AX30:BJ30"/>
    <mergeCell ref="BK30:BY30"/>
    <mergeCell ref="BZ30:CM30"/>
    <mergeCell ref="CN30:DC30"/>
    <mergeCell ref="DD30:DQ30"/>
    <mergeCell ref="DR30:EG30"/>
    <mergeCell ref="H29:AJ29"/>
    <mergeCell ref="CN32:DC32"/>
    <mergeCell ref="EH30:EU30"/>
    <mergeCell ref="EV30:FK30"/>
    <mergeCell ref="H31:AJ31"/>
    <mergeCell ref="AK31:AW31"/>
    <mergeCell ref="AX31:BJ31"/>
    <mergeCell ref="BK31:BY31"/>
    <mergeCell ref="BZ31:CM31"/>
    <mergeCell ref="CN31:DC31"/>
    <mergeCell ref="DD31:DQ31"/>
    <mergeCell ref="BZ33:CM33"/>
    <mergeCell ref="A29:F33"/>
    <mergeCell ref="DR31:EG31"/>
    <mergeCell ref="EH31:EU31"/>
    <mergeCell ref="EV31:FK31"/>
    <mergeCell ref="H32:AJ32"/>
    <mergeCell ref="AK32:AW32"/>
    <mergeCell ref="AX32:BJ32"/>
    <mergeCell ref="BK32:BY32"/>
    <mergeCell ref="BZ32:CM32"/>
    <mergeCell ref="EH33:EU33"/>
    <mergeCell ref="EV33:FK33"/>
    <mergeCell ref="DD32:DQ32"/>
    <mergeCell ref="DR32:EG32"/>
    <mergeCell ref="EH32:EU32"/>
    <mergeCell ref="EV32:FK32"/>
    <mergeCell ref="A24:F28"/>
    <mergeCell ref="A19:F23"/>
    <mergeCell ref="A14:F18"/>
    <mergeCell ref="CN33:DC33"/>
    <mergeCell ref="DD33:DQ33"/>
    <mergeCell ref="DR33:EG33"/>
    <mergeCell ref="H33:AJ33"/>
    <mergeCell ref="AK33:AW33"/>
    <mergeCell ref="AX33:BJ33"/>
    <mergeCell ref="BK33:BY33"/>
  </mergeCells>
  <printOptions horizontalCentered="1"/>
  <pageMargins left="0.3937007874015748" right="0.31496062992125984" top="0.7874015748031497" bottom="0.3937007874015748" header="0.1968503937007874" footer="0.1968503937007874"/>
  <pageSetup fitToHeight="5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Мищенко Зоя Руслановна</cp:lastModifiedBy>
  <cp:lastPrinted>2014-03-13T02:41:05Z</cp:lastPrinted>
  <dcterms:created xsi:type="dcterms:W3CDTF">2011-01-11T10:25:48Z</dcterms:created>
  <dcterms:modified xsi:type="dcterms:W3CDTF">2014-04-03T08:25:05Z</dcterms:modified>
  <cp:category/>
  <cp:version/>
  <cp:contentType/>
  <cp:contentStatus/>
</cp:coreProperties>
</file>