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240" windowWidth="13440" windowHeight="12705" activeTab="0"/>
  </bookViews>
  <sheets>
    <sheet name="стр.1 " sheetId="1" r:id="rId1"/>
    <sheet name="стр.2 " sheetId="2" r:id="rId2"/>
    <sheet name="Лист1" sheetId="3" r:id="rId3"/>
  </sheets>
  <externalReferences>
    <externalReference r:id="rId6"/>
  </externalReferences>
  <definedNames>
    <definedName name="_xlnm.Print_Area" localSheetId="0">'стр.1 '!$A$1:$DD$59</definedName>
    <definedName name="_xlnm.Print_Area" localSheetId="1">'стр.2 '!$A$1:$FK$34</definedName>
  </definedNames>
  <calcPr fullCalcOnLoad="1"/>
</workbook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<sst xmlns="http://schemas.openxmlformats.org/spreadsheetml/2006/main" count="153" uniqueCount="103">
  <si>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</si>
  <si>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</si>
  <si>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</si>
  <si>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</si>
  <si>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</si>
  <si>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</si>
  <si>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</si>
  <si>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</si>
  <si>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</si>
  <si>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</si>
  <si>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</si>
  <si>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</si>
  <si>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</si>
  <si>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</si>
  <si>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</si>
  <si>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</si>
  <si>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</si>
  <si>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</si>
  <si>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</si>
  <si>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</si>
  <si>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</si>
  <si>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</si>
  <si>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</si>
  <si>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</si>
  <si>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</si>
  <si>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</si>
  <si>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</si>
  <si>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</si>
  <si>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</si>
  <si>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</si>
  <si>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</si>
  <si>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</si>
  <si>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</si>
  <si>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</si>
  <si>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</si>
  <si>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</si>
  <si>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</si>
  <si>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</si>
  <si>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</si>
  <si>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</si>
  <si>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</si>
  <si>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</si>
  <si>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</si>
  <si>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</si>
  <si>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</si>
  <si>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</si>
  <si>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</si>
  <si>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</si>
  <si>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</si>
  <si>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</si>
  <si>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</si>
  <si>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</si>
  <si>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</si>
  <si>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</si>
  <si>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</si>
  <si>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</si>
  <si>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</si>
  <si>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</si>
  <si>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</si>
  <si>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</si>
  <si>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</si>
  <si>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</si>
  <si>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</si>
  <si>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</si>
  <si>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</si>
  <si>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</si>
  <si>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</si>
  <si>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</si>
  <si>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</si>
  <si>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</si>
  <si>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</si>
  <si>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</si>
  <si>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</si>
  <si>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</si>
  <si>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</si>
  <si>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</si>
  <si>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</si>
  <si>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</si>
  <si>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</si>
  <si>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</si>
  <si>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</si>
  <si>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</si>
  <si>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</si>
  <si>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</si>
  <si>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</si>
  <si>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</si>
  <si>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</si>
  <si>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</si>
  <si>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</si>
  <si>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</si>
  <si>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</si>
  <si>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</si>
  <si>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</si>
  <si>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</si>
  <si>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</si>
  <si>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</si>
  <si>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</si>
  <si>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</si>
  <si>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</si>
  <si>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1.9. Услуги по обеспечению экологической безопасности в порту</t>
  </si>
  <si>
    <t>029</t>
  </si>
  <si>
    <t>Заполярный транспортный филиал</t>
  </si>
  <si>
    <t>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</si>
</sst>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00"/>
    <numFmt numFmtId="167" formatCode="0.0"/>
    <numFmt numFmtId="168" formatCode="#,##0.0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167" fontId="2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/>
    </xf>
    <xf numFmtId="3" fontId="44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1"/>
    </xf>
    <xf numFmtId="0" fontId="8" fillId="0" borderId="18" xfId="0" applyFont="1" applyBorder="1" applyAlignment="1">
      <alignment horizontal="left" wrapText="1" indent="2"/>
    </xf>
    <xf numFmtId="0" fontId="8" fillId="0" borderId="19" xfId="0" applyFont="1" applyBorder="1" applyAlignment="1">
      <alignment horizontal="left" wrapText="1" indent="2"/>
    </xf>
    <xf numFmtId="3" fontId="2" fillId="0" borderId="20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BCABAC\&#1048;&#1089;&#1087;&#1086;&#1083;&#1085;&#1077;&#1085;&#1080;&#1077;%20&#1047;&#1058;&#106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0">
          <cell r="G90">
            <v>4083004.9042454152</v>
          </cell>
          <cell r="AQ90">
            <v>285014.6807226552</v>
          </cell>
          <cell r="AU90">
            <v>67712.35616954086</v>
          </cell>
        </row>
        <row r="94">
          <cell r="AQ94">
            <v>72974.38</v>
          </cell>
          <cell r="AU94">
            <v>22222.68</v>
          </cell>
        </row>
        <row r="95">
          <cell r="AQ95">
            <v>28610.019999999997</v>
          </cell>
          <cell r="AU95">
            <v>17024.82</v>
          </cell>
        </row>
        <row r="96">
          <cell r="AQ96">
            <v>6504.3</v>
          </cell>
          <cell r="AU96">
            <v>3969.6000000000004</v>
          </cell>
        </row>
        <row r="97">
          <cell r="AQ97">
            <v>117002.51000000001</v>
          </cell>
          <cell r="AU97">
            <v>1531.47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D58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CA11" sqref="CA11:CI11"/>
      <selection pane="bottomLeft" activeCell="BW17" sqref="BW17:DD17"/>
    </sheetView>
  </sheetViews>
  <sheetFormatPr defaultColWidth="0.875" defaultRowHeight="12.75"/>
  <cols>
    <col min="1" max="108" width="0.875" style="3" customWidth="1"/>
    <col min="109" max="109" width="8.375" style="3" customWidth="1"/>
    <col min="110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24" t="s">
        <v>95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</row>
    <row r="4" spans="1:108" s="6" customFormat="1" ht="1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</row>
    <row r="5" spans="1:108" s="6" customFormat="1" ht="15" customHeight="1">
      <c r="A5" s="24" t="s">
        <v>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6" customFormat="1" ht="1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25" t="s">
        <v>102</v>
      </c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6" t="s">
        <v>101</v>
      </c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27" t="s">
        <v>9</v>
      </c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ht="9.75" customHeight="1"/>
    <row r="14" spans="1:108" s="13" customFormat="1" ht="12.75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1"/>
      <c r="BJ14" s="29" t="s">
        <v>17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1"/>
      <c r="BW14" s="35" t="s">
        <v>18</v>
      </c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s="13" customFormat="1" ht="12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4"/>
      <c r="BJ15" s="32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38">
        <v>1</v>
      </c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</row>
    <row r="16" spans="1:108" s="13" customFormat="1" ht="12.75">
      <c r="A16" s="14"/>
      <c r="B16" s="39" t="s">
        <v>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40"/>
      <c r="BJ16" s="41" t="s">
        <v>19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2">
        <f>BW17+BW18</f>
        <v>363.089</v>
      </c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3" customFormat="1" ht="12.75">
      <c r="A17" s="14"/>
      <c r="B17" s="43" t="s">
        <v>12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5" t="s">
        <v>20</v>
      </c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2">
        <v>363.089</v>
      </c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3" customFormat="1" ht="12.75">
      <c r="A18" s="14"/>
      <c r="B18" s="43" t="s">
        <v>13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4"/>
      <c r="BJ18" s="45" t="s">
        <v>21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</row>
    <row r="19" spans="1:108" s="13" customFormat="1" ht="12.75">
      <c r="A19" s="14"/>
      <c r="B19" s="39" t="s">
        <v>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40"/>
      <c r="BJ19" s="41" t="s">
        <v>22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</row>
    <row r="20" spans="1:108" s="13" customFormat="1" ht="12.75">
      <c r="A20" s="14"/>
      <c r="B20" s="39" t="s">
        <v>15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40"/>
      <c r="BJ20" s="41" t="s">
        <v>23</v>
      </c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2" customHeight="1"/>
    <row r="22" spans="1:108" s="7" customFormat="1" ht="15" customHeight="1">
      <c r="A22" s="28" t="s">
        <v>96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</row>
    <row r="23" s="13" customFormat="1" ht="12.75" customHeight="1">
      <c r="DD23" s="23" t="s">
        <v>25</v>
      </c>
    </row>
    <row r="24" spans="1:108" s="2" customFormat="1" ht="12.75" customHeight="1">
      <c r="A24" s="46" t="s">
        <v>24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8"/>
      <c r="BJ24" s="52" t="s">
        <v>17</v>
      </c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4"/>
      <c r="BW24" s="58" t="s">
        <v>3</v>
      </c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 t="s">
        <v>4</v>
      </c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</row>
    <row r="25" spans="1:108" s="2" customFormat="1" ht="12.7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1"/>
      <c r="BJ25" s="55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59">
        <v>1</v>
      </c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>
        <v>2</v>
      </c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</row>
    <row r="26" spans="1:108" s="17" customFormat="1" ht="12.75">
      <c r="A26" s="35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7"/>
      <c r="BJ26" s="41" t="s">
        <v>27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60">
        <f>SUM(BW27:CM47)</f>
        <v>495407.591163638</v>
      </c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>
        <f>CN27+CN28+CN31+CN47</f>
        <v>451562.55416494893</v>
      </c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</row>
    <row r="27" spans="1:108" s="13" customFormat="1" ht="12.75">
      <c r="A27" s="14"/>
      <c r="B27" s="61" t="s">
        <v>52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2"/>
      <c r="BJ27" s="45" t="s">
        <v>28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63">
        <v>485510.54597847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>
        <v>441599.07480837335</v>
      </c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</row>
    <row r="28" spans="1:108" s="13" customFormat="1" ht="12.75">
      <c r="A28" s="14"/>
      <c r="B28" s="61" t="s">
        <v>53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2"/>
      <c r="BJ28" s="45" t="s">
        <v>29</v>
      </c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63">
        <v>8410.222585168001</v>
      </c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>
        <v>7649.569187128163</v>
      </c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</row>
    <row r="29" spans="1:108" s="13" customFormat="1" ht="25.5" customHeight="1">
      <c r="A29" s="14"/>
      <c r="B29" s="61" t="s">
        <v>54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2"/>
      <c r="BJ29" s="45" t="s">
        <v>30</v>
      </c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</row>
    <row r="30" spans="1:108" s="13" customFormat="1" ht="12.75">
      <c r="A30" s="14"/>
      <c r="B30" s="61" t="s">
        <v>55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2"/>
      <c r="BJ30" s="45" t="s">
        <v>31</v>
      </c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</row>
    <row r="31" spans="1:108" s="13" customFormat="1" ht="12.75">
      <c r="A31" s="14"/>
      <c r="B31" s="61" t="s">
        <v>56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2"/>
      <c r="BJ31" s="45" t="s">
        <v>32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63">
        <v>1054.1329999999998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>
        <v>958.7930918922157</v>
      </c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</row>
    <row r="32" spans="1:108" s="13" customFormat="1" ht="12.75">
      <c r="A32" s="14"/>
      <c r="B32" s="61" t="s">
        <v>57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2"/>
      <c r="BJ32" s="45" t="s">
        <v>33</v>
      </c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</row>
    <row r="33" spans="1:108" s="13" customFormat="1" ht="12.75">
      <c r="A33" s="14"/>
      <c r="B33" s="65" t="s">
        <v>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6"/>
      <c r="BJ33" s="45" t="s">
        <v>35</v>
      </c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</row>
    <row r="34" spans="1:108" s="13" customFormat="1" ht="12.75">
      <c r="A34" s="14"/>
      <c r="B34" s="65" t="s">
        <v>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6"/>
      <c r="BJ34" s="45" t="s">
        <v>36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</row>
    <row r="35" spans="1:108" s="13" customFormat="1" ht="12.75">
      <c r="A35" s="14"/>
      <c r="B35" s="65" t="s">
        <v>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6"/>
      <c r="BJ35" s="45" t="s">
        <v>37</v>
      </c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</row>
    <row r="36" spans="1:108" s="13" customFormat="1" ht="12.75">
      <c r="A36" s="14"/>
      <c r="B36" s="67" t="s">
        <v>97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8"/>
      <c r="BJ36" s="45" t="s">
        <v>38</v>
      </c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</row>
    <row r="37" spans="1:108" s="13" customFormat="1" ht="12.75">
      <c r="A37" s="14"/>
      <c r="B37" s="67" t="s">
        <v>98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8"/>
      <c r="BJ37" s="45" t="s">
        <v>39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</row>
    <row r="38" spans="1:108" s="13" customFormat="1" ht="12.75">
      <c r="A38" s="14"/>
      <c r="B38" s="65" t="s">
        <v>61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6"/>
      <c r="BJ38" s="45" t="s">
        <v>40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</row>
    <row r="39" spans="1:108" s="13" customFormat="1" ht="12.75">
      <c r="A39" s="14"/>
      <c r="B39" s="65" t="s">
        <v>62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6"/>
      <c r="BJ39" s="45" t="s">
        <v>41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</row>
    <row r="40" spans="1:108" s="13" customFormat="1" ht="12.75">
      <c r="A40" s="14"/>
      <c r="B40" s="67" t="s">
        <v>63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8"/>
      <c r="BJ40" s="45" t="s">
        <v>43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</row>
    <row r="41" spans="1:108" s="13" customFormat="1" ht="12.75">
      <c r="A41" s="14"/>
      <c r="B41" s="65" t="s">
        <v>64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6"/>
      <c r="BJ41" s="45" t="s">
        <v>42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</row>
    <row r="42" spans="1:108" s="13" customFormat="1" ht="12.75">
      <c r="A42" s="14"/>
      <c r="B42" s="67" t="s">
        <v>65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8"/>
      <c r="BJ42" s="45" t="s">
        <v>44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s="13" customFormat="1" ht="12.75">
      <c r="A43" s="14"/>
      <c r="B43" s="67" t="s">
        <v>66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8"/>
      <c r="BJ43" s="45" t="s">
        <v>45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</row>
    <row r="44" spans="1:108" s="13" customFormat="1" ht="12.75">
      <c r="A44" s="14"/>
      <c r="B44" s="65" t="s">
        <v>67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6"/>
      <c r="BJ44" s="45" t="s">
        <v>46</v>
      </c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</row>
    <row r="45" spans="1:108" s="13" customFormat="1" ht="12.75">
      <c r="A45" s="14"/>
      <c r="B45" s="61" t="s">
        <v>68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2"/>
      <c r="BJ45" s="45" t="s">
        <v>34</v>
      </c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</row>
    <row r="46" spans="1:108" s="13" customFormat="1" ht="12.75">
      <c r="A46" s="14"/>
      <c r="B46" s="61" t="s">
        <v>69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2"/>
      <c r="BJ46" s="45" t="s">
        <v>47</v>
      </c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</row>
    <row r="47" spans="1:108" s="13" customFormat="1" ht="24.75" customHeight="1">
      <c r="A47" s="14"/>
      <c r="B47" s="61" t="s">
        <v>99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2"/>
      <c r="BJ47" s="45" t="s">
        <v>100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63">
        <v>432.6896</v>
      </c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9">
        <v>1355.1170775552011</v>
      </c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</row>
    <row r="48" spans="1:108" s="17" customFormat="1" ht="12.75">
      <c r="A48" s="15"/>
      <c r="B48" s="71" t="s">
        <v>70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2"/>
      <c r="BJ48" s="41" t="s">
        <v>48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60">
        <v>584130</v>
      </c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>
        <f>530811+488</f>
        <v>531299</v>
      </c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</row>
    <row r="49" spans="1:108" s="13" customFormat="1" ht="27.75" customHeight="1" thickBot="1">
      <c r="A49" s="20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6">
        <f>859+53813</f>
        <v>54672</v>
      </c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>
        <f>132145+66</f>
        <v>132211</v>
      </c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</row>
    <row r="50" spans="1:108" s="18" customFormat="1" ht="13.5" customHeight="1" thickBot="1">
      <c r="A50" s="21"/>
      <c r="B50" s="78" t="s">
        <v>72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9"/>
      <c r="BJ50" s="80" t="s">
        <v>50</v>
      </c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1">
        <f>BW48+BW49</f>
        <v>638802</v>
      </c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>
        <f>CN48+CN49</f>
        <v>663510</v>
      </c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s="17" customFormat="1" ht="13.5" customHeight="1">
      <c r="A51" s="22"/>
      <c r="B51" s="83" t="s">
        <v>73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4"/>
      <c r="BJ51" s="85" t="s">
        <v>51</v>
      </c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70">
        <f>BW50-CN50</f>
        <v>-24708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</row>
    <row r="52" s="1" customFormat="1" ht="6" customHeight="1"/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="1" customFormat="1" ht="10.5" customHeight="1">
      <c r="B55" s="1" t="s">
        <v>76</v>
      </c>
    </row>
    <row r="56" spans="2:108" s="1" customFormat="1" ht="24" customHeight="1">
      <c r="B56" s="77" t="s">
        <v>77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2:108" s="1" customFormat="1" ht="24" customHeight="1">
      <c r="B57" s="77" t="s">
        <v>78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</row>
    <row r="58" spans="2:108" s="1" customFormat="1" ht="24" customHeight="1">
      <c r="B58" s="77" t="s">
        <v>79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</row>
    <row r="59" s="1" customFormat="1" ht="3" customHeight="1"/>
  </sheetData>
  <sheetProtection/>
  <mergeCells count="141">
    <mergeCell ref="B56:DD56"/>
    <mergeCell ref="B57:DD57"/>
    <mergeCell ref="B58:DD58"/>
    <mergeCell ref="B50:BI50"/>
    <mergeCell ref="BJ50:BV50"/>
    <mergeCell ref="BW50:CM50"/>
    <mergeCell ref="CN50:DD50"/>
    <mergeCell ref="B51:BI51"/>
    <mergeCell ref="BJ51:BV51"/>
    <mergeCell ref="BW51:CM51"/>
    <mergeCell ref="CN51:DD51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K30"/>
  <sheetViews>
    <sheetView view="pageBreakPreview" zoomScaleSheetLayoutView="100" zoomScalePageLayoutView="0" workbookViewId="0" topLeftCell="A1">
      <selection activeCell="CS28" sqref="CS28:DA28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28" t="s">
        <v>89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</row>
    <row r="2" ht="6" customHeight="1"/>
    <row r="3" spans="1:167" s="2" customFormat="1" ht="12.75" customHeight="1">
      <c r="A3" s="46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8"/>
      <c r="AV3" s="52" t="s">
        <v>17</v>
      </c>
      <c r="AW3" s="89"/>
      <c r="AX3" s="89"/>
      <c r="AY3" s="89"/>
      <c r="AZ3" s="89"/>
      <c r="BA3" s="89"/>
      <c r="BB3" s="89"/>
      <c r="BC3" s="90"/>
      <c r="BD3" s="46" t="s">
        <v>82</v>
      </c>
      <c r="BE3" s="47"/>
      <c r="BF3" s="47"/>
      <c r="BG3" s="47"/>
      <c r="BH3" s="47"/>
      <c r="BI3" s="47"/>
      <c r="BJ3" s="47"/>
      <c r="BK3" s="47"/>
      <c r="BL3" s="47"/>
      <c r="BM3" s="47"/>
      <c r="BN3" s="48"/>
      <c r="BO3" s="35" t="s">
        <v>83</v>
      </c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7"/>
    </row>
    <row r="4" spans="1:167" s="2" customFormat="1" ht="113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91"/>
      <c r="AW4" s="92"/>
      <c r="AX4" s="92"/>
      <c r="AY4" s="92"/>
      <c r="AZ4" s="92"/>
      <c r="BA4" s="92"/>
      <c r="BB4" s="92"/>
      <c r="BC4" s="93"/>
      <c r="BD4" s="49"/>
      <c r="BE4" s="50"/>
      <c r="BF4" s="50"/>
      <c r="BG4" s="50"/>
      <c r="BH4" s="50"/>
      <c r="BI4" s="50"/>
      <c r="BJ4" s="50"/>
      <c r="BK4" s="50"/>
      <c r="BL4" s="50"/>
      <c r="BM4" s="50"/>
      <c r="BN4" s="51"/>
      <c r="BO4" s="97" t="s">
        <v>93</v>
      </c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 t="s">
        <v>94</v>
      </c>
      <c r="CB4" s="97"/>
      <c r="CC4" s="97"/>
      <c r="CD4" s="97"/>
      <c r="CE4" s="97"/>
      <c r="CF4" s="97"/>
      <c r="CG4" s="97"/>
      <c r="CH4" s="97"/>
      <c r="CI4" s="97"/>
      <c r="CJ4" s="97" t="s">
        <v>84</v>
      </c>
      <c r="CK4" s="97"/>
      <c r="CL4" s="97"/>
      <c r="CM4" s="97"/>
      <c r="CN4" s="97"/>
      <c r="CO4" s="97"/>
      <c r="CP4" s="97"/>
      <c r="CQ4" s="97"/>
      <c r="CR4" s="97"/>
      <c r="CS4" s="97" t="s">
        <v>92</v>
      </c>
      <c r="CT4" s="97"/>
      <c r="CU4" s="97"/>
      <c r="CV4" s="97"/>
      <c r="CW4" s="97"/>
      <c r="CX4" s="97"/>
      <c r="CY4" s="97"/>
      <c r="CZ4" s="97"/>
      <c r="DA4" s="97"/>
      <c r="DB4" s="97" t="s">
        <v>85</v>
      </c>
      <c r="DC4" s="97"/>
      <c r="DD4" s="97"/>
      <c r="DE4" s="97"/>
      <c r="DF4" s="97"/>
      <c r="DG4" s="97"/>
      <c r="DH4" s="97"/>
      <c r="DI4" s="97"/>
      <c r="DJ4" s="97"/>
      <c r="DK4" s="97" t="s">
        <v>87</v>
      </c>
      <c r="DL4" s="97"/>
      <c r="DM4" s="97"/>
      <c r="DN4" s="97"/>
      <c r="DO4" s="97"/>
      <c r="DP4" s="97"/>
      <c r="DQ4" s="97"/>
      <c r="DR4" s="97"/>
      <c r="DS4" s="97"/>
      <c r="DT4" s="97"/>
      <c r="DU4" s="97" t="s">
        <v>86</v>
      </c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 t="s">
        <v>90</v>
      </c>
      <c r="EK4" s="97"/>
      <c r="EL4" s="97"/>
      <c r="EM4" s="97"/>
      <c r="EN4" s="97"/>
      <c r="EO4" s="97"/>
      <c r="EP4" s="97"/>
      <c r="EQ4" s="97"/>
      <c r="ER4" s="97"/>
      <c r="ES4" s="97" t="s">
        <v>91</v>
      </c>
      <c r="ET4" s="97"/>
      <c r="EU4" s="97"/>
      <c r="EV4" s="97"/>
      <c r="EW4" s="97"/>
      <c r="EX4" s="97"/>
      <c r="EY4" s="97"/>
      <c r="EZ4" s="97"/>
      <c r="FA4" s="97"/>
      <c r="FB4" s="97"/>
      <c r="FC4" s="97" t="s">
        <v>88</v>
      </c>
      <c r="FD4" s="97"/>
      <c r="FE4" s="97"/>
      <c r="FF4" s="97"/>
      <c r="FG4" s="97"/>
      <c r="FH4" s="97"/>
      <c r="FI4" s="97"/>
      <c r="FJ4" s="97"/>
      <c r="FK4" s="97"/>
    </row>
    <row r="5" spans="1:167" s="2" customFormat="1" ht="12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94"/>
      <c r="AW5" s="95"/>
      <c r="AX5" s="95"/>
      <c r="AY5" s="95"/>
      <c r="AZ5" s="95"/>
      <c r="BA5" s="95"/>
      <c r="BB5" s="95"/>
      <c r="BC5" s="96"/>
      <c r="BD5" s="59">
        <v>1</v>
      </c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>
        <v>2</v>
      </c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>
        <v>3</v>
      </c>
      <c r="CB5" s="59"/>
      <c r="CC5" s="59"/>
      <c r="CD5" s="59"/>
      <c r="CE5" s="59"/>
      <c r="CF5" s="59"/>
      <c r="CG5" s="59"/>
      <c r="CH5" s="59"/>
      <c r="CI5" s="59"/>
      <c r="CJ5" s="59">
        <v>4</v>
      </c>
      <c r="CK5" s="59"/>
      <c r="CL5" s="59"/>
      <c r="CM5" s="59"/>
      <c r="CN5" s="59"/>
      <c r="CO5" s="59"/>
      <c r="CP5" s="59"/>
      <c r="CQ5" s="59"/>
      <c r="CR5" s="59"/>
      <c r="CS5" s="59">
        <v>5</v>
      </c>
      <c r="CT5" s="59"/>
      <c r="CU5" s="59"/>
      <c r="CV5" s="59"/>
      <c r="CW5" s="59"/>
      <c r="CX5" s="59"/>
      <c r="CY5" s="59"/>
      <c r="CZ5" s="59"/>
      <c r="DA5" s="59"/>
      <c r="DB5" s="59">
        <v>6</v>
      </c>
      <c r="DC5" s="59"/>
      <c r="DD5" s="59"/>
      <c r="DE5" s="59"/>
      <c r="DF5" s="59"/>
      <c r="DG5" s="59"/>
      <c r="DH5" s="59"/>
      <c r="DI5" s="59"/>
      <c r="DJ5" s="59"/>
      <c r="DK5" s="59">
        <v>7</v>
      </c>
      <c r="DL5" s="59"/>
      <c r="DM5" s="59"/>
      <c r="DN5" s="59"/>
      <c r="DO5" s="59"/>
      <c r="DP5" s="59"/>
      <c r="DQ5" s="59"/>
      <c r="DR5" s="59"/>
      <c r="DS5" s="59"/>
      <c r="DT5" s="59"/>
      <c r="DU5" s="59">
        <v>8</v>
      </c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>
        <v>9</v>
      </c>
      <c r="EK5" s="59"/>
      <c r="EL5" s="59"/>
      <c r="EM5" s="59"/>
      <c r="EN5" s="59"/>
      <c r="EO5" s="59"/>
      <c r="EP5" s="59"/>
      <c r="EQ5" s="59"/>
      <c r="ER5" s="59"/>
      <c r="ES5" s="59">
        <v>10</v>
      </c>
      <c r="ET5" s="59"/>
      <c r="EU5" s="59"/>
      <c r="EV5" s="59"/>
      <c r="EW5" s="59"/>
      <c r="EX5" s="59"/>
      <c r="EY5" s="59"/>
      <c r="EZ5" s="59"/>
      <c r="FA5" s="59"/>
      <c r="FB5" s="59"/>
      <c r="FC5" s="59">
        <v>11</v>
      </c>
      <c r="FD5" s="59"/>
      <c r="FE5" s="59"/>
      <c r="FF5" s="59"/>
      <c r="FG5" s="59"/>
      <c r="FH5" s="59"/>
      <c r="FI5" s="59"/>
      <c r="FJ5" s="59"/>
      <c r="FK5" s="59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1" t="s">
        <v>27</v>
      </c>
      <c r="AW6" s="41"/>
      <c r="AX6" s="41"/>
      <c r="AY6" s="41"/>
      <c r="AZ6" s="41"/>
      <c r="BA6" s="41"/>
      <c r="BB6" s="41"/>
      <c r="BC6" s="41"/>
      <c r="BD6" s="60">
        <f>BD7+BD8+BD11+BD27</f>
        <v>451562.55416494893</v>
      </c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>
        <f>CA7+CA8+CA11+CA27</f>
        <v>67021.03996819223</v>
      </c>
      <c r="CB6" s="60"/>
      <c r="CC6" s="60"/>
      <c r="CD6" s="60"/>
      <c r="CE6" s="60"/>
      <c r="CF6" s="60"/>
      <c r="CG6" s="60"/>
      <c r="CH6" s="60"/>
      <c r="CI6" s="60"/>
      <c r="CJ6" s="60">
        <f>CJ7+CJ8+CJ27</f>
        <v>71134.27685727835</v>
      </c>
      <c r="CK6" s="60"/>
      <c r="CL6" s="60"/>
      <c r="CM6" s="60"/>
      <c r="CN6" s="60"/>
      <c r="CO6" s="60"/>
      <c r="CP6" s="60"/>
      <c r="CQ6" s="60"/>
      <c r="CR6" s="60"/>
      <c r="CS6" s="60">
        <f>CS7+CS8+CS27</f>
        <v>18700.88048788605</v>
      </c>
      <c r="CT6" s="60"/>
      <c r="CU6" s="60"/>
      <c r="CV6" s="60"/>
      <c r="CW6" s="60"/>
      <c r="CX6" s="60"/>
      <c r="CY6" s="60"/>
      <c r="CZ6" s="60"/>
      <c r="DA6" s="60"/>
      <c r="DB6" s="60">
        <f>DB7+DB8+DB27</f>
        <v>56858.184518596</v>
      </c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>
        <f>FC7+FC8+FC11+FC27</f>
        <v>237848.17233299627</v>
      </c>
      <c r="FD6" s="60"/>
      <c r="FE6" s="60"/>
      <c r="FF6" s="60"/>
      <c r="FG6" s="60"/>
      <c r="FH6" s="60"/>
      <c r="FI6" s="60"/>
      <c r="FJ6" s="60"/>
      <c r="FK6" s="60"/>
    </row>
    <row r="7" spans="1:167" ht="13.5" customHeight="1">
      <c r="A7" s="16"/>
      <c r="B7" s="100" t="s">
        <v>52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45" t="s">
        <v>28</v>
      </c>
      <c r="AW7" s="45"/>
      <c r="AX7" s="45"/>
      <c r="AY7" s="45"/>
      <c r="AZ7" s="45"/>
      <c r="BA7" s="45"/>
      <c r="BB7" s="45"/>
      <c r="BC7" s="45"/>
      <c r="BD7" s="63">
        <f>SUM(BO7:FK7)</f>
        <v>441599.07480837335</v>
      </c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9">
        <v>65256.861690007354</v>
      </c>
      <c r="CB7" s="69"/>
      <c r="CC7" s="69"/>
      <c r="CD7" s="69"/>
      <c r="CE7" s="69"/>
      <c r="CF7" s="69"/>
      <c r="CG7" s="69"/>
      <c r="CH7" s="69"/>
      <c r="CI7" s="69"/>
      <c r="CJ7" s="69">
        <v>69520.89622699052</v>
      </c>
      <c r="CK7" s="69"/>
      <c r="CL7" s="69"/>
      <c r="CM7" s="69"/>
      <c r="CN7" s="69"/>
      <c r="CO7" s="69"/>
      <c r="CP7" s="69"/>
      <c r="CQ7" s="69"/>
      <c r="CR7" s="69"/>
      <c r="CS7" s="69">
        <v>18291.572738784413</v>
      </c>
      <c r="CT7" s="69"/>
      <c r="CU7" s="69"/>
      <c r="CV7" s="69"/>
      <c r="CW7" s="69"/>
      <c r="CX7" s="69"/>
      <c r="CY7" s="69"/>
      <c r="CZ7" s="69"/>
      <c r="DA7" s="69"/>
      <c r="DB7" s="69">
        <v>56468.980931305494</v>
      </c>
      <c r="DC7" s="69"/>
      <c r="DD7" s="69"/>
      <c r="DE7" s="69"/>
      <c r="DF7" s="69"/>
      <c r="DG7" s="69"/>
      <c r="DH7" s="69"/>
      <c r="DI7" s="69"/>
      <c r="DJ7" s="69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>
        <f>'стр.1 '!CN27-SUM(CA7:DJ7)</f>
        <v>232060.76322128554</v>
      </c>
      <c r="FD7" s="63"/>
      <c r="FE7" s="63"/>
      <c r="FF7" s="63"/>
      <c r="FG7" s="63"/>
      <c r="FH7" s="63"/>
      <c r="FI7" s="63"/>
      <c r="FJ7" s="63"/>
      <c r="FK7" s="63"/>
    </row>
    <row r="8" spans="1:167" ht="13.5" customHeight="1">
      <c r="A8" s="14"/>
      <c r="B8" s="61" t="s">
        <v>53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/>
      <c r="AV8" s="45" t="s">
        <v>29</v>
      </c>
      <c r="AW8" s="45"/>
      <c r="AX8" s="45"/>
      <c r="AY8" s="45"/>
      <c r="AZ8" s="45"/>
      <c r="BA8" s="45"/>
      <c r="BB8" s="45"/>
      <c r="BC8" s="45"/>
      <c r="BD8" s="63">
        <f>SUM(BO8:FK8)</f>
        <v>7649.569187128163</v>
      </c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9">
        <v>1051.8896927225933</v>
      </c>
      <c r="CB8" s="102"/>
      <c r="CC8" s="102"/>
      <c r="CD8" s="102"/>
      <c r="CE8" s="102"/>
      <c r="CF8" s="102"/>
      <c r="CG8" s="102"/>
      <c r="CH8" s="102"/>
      <c r="CI8" s="103"/>
      <c r="CJ8" s="69">
        <v>1079.6413078818312</v>
      </c>
      <c r="CK8" s="102"/>
      <c r="CL8" s="102"/>
      <c r="CM8" s="102"/>
      <c r="CN8" s="102"/>
      <c r="CO8" s="102"/>
      <c r="CP8" s="102"/>
      <c r="CQ8" s="102"/>
      <c r="CR8" s="103"/>
      <c r="CS8" s="69">
        <v>285.3947719516356</v>
      </c>
      <c r="CT8" s="102"/>
      <c r="CU8" s="102"/>
      <c r="CV8" s="102"/>
      <c r="CW8" s="102"/>
      <c r="CX8" s="102"/>
      <c r="CY8" s="102"/>
      <c r="CZ8" s="102"/>
      <c r="DA8" s="103"/>
      <c r="DB8" s="69">
        <v>255.53777073850776</v>
      </c>
      <c r="DC8" s="102"/>
      <c r="DD8" s="102"/>
      <c r="DE8" s="102"/>
      <c r="DF8" s="102"/>
      <c r="DG8" s="102"/>
      <c r="DH8" s="102"/>
      <c r="DI8" s="102"/>
      <c r="DJ8" s="10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>
        <f>'стр.1 '!CN28-SUM(CA8:DJ8)</f>
        <v>4977.105643833595</v>
      </c>
      <c r="FD8" s="63"/>
      <c r="FE8" s="63"/>
      <c r="FF8" s="63"/>
      <c r="FG8" s="63"/>
      <c r="FH8" s="63"/>
      <c r="FI8" s="63"/>
      <c r="FJ8" s="63"/>
      <c r="FK8" s="63"/>
    </row>
    <row r="9" spans="1:167" ht="26.25" customHeight="1">
      <c r="A9" s="14"/>
      <c r="B9" s="61" t="s">
        <v>80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/>
      <c r="AV9" s="45" t="s">
        <v>30</v>
      </c>
      <c r="AW9" s="45"/>
      <c r="AX9" s="45"/>
      <c r="AY9" s="45"/>
      <c r="AZ9" s="45"/>
      <c r="BA9" s="45"/>
      <c r="BB9" s="45"/>
      <c r="BC9" s="45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104"/>
      <c r="CC9" s="104"/>
      <c r="CD9" s="104"/>
      <c r="CE9" s="104"/>
      <c r="CF9" s="104"/>
      <c r="CG9" s="104"/>
      <c r="CH9" s="104"/>
      <c r="CI9" s="105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9"/>
      <c r="DC9" s="69"/>
      <c r="DD9" s="69"/>
      <c r="DE9" s="69"/>
      <c r="DF9" s="69"/>
      <c r="DG9" s="69"/>
      <c r="DH9" s="69"/>
      <c r="DI9" s="69"/>
      <c r="DJ9" s="69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</row>
    <row r="10" spans="1:167" ht="13.5" customHeight="1">
      <c r="A10" s="14"/>
      <c r="B10" s="39" t="s">
        <v>55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/>
      <c r="AV10" s="45" t="s">
        <v>31</v>
      </c>
      <c r="AW10" s="45"/>
      <c r="AX10" s="45"/>
      <c r="AY10" s="45"/>
      <c r="AZ10" s="45"/>
      <c r="BA10" s="45"/>
      <c r="BB10" s="45"/>
      <c r="BC10" s="45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67" ht="13.5" customHeight="1">
      <c r="A11" s="14"/>
      <c r="B11" s="61" t="s">
        <v>56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/>
      <c r="AV11" s="45" t="s">
        <v>32</v>
      </c>
      <c r="AW11" s="45"/>
      <c r="AX11" s="45"/>
      <c r="AY11" s="45"/>
      <c r="AZ11" s="45"/>
      <c r="BA11" s="45"/>
      <c r="BB11" s="45"/>
      <c r="BC11" s="45"/>
      <c r="BD11" s="63">
        <f>SUM(BO11:FK11)</f>
        <v>958.7930918922157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9">
        <v>603.1142093002859</v>
      </c>
      <c r="CB11" s="69"/>
      <c r="CC11" s="69"/>
      <c r="CD11" s="69"/>
      <c r="CE11" s="69"/>
      <c r="CF11" s="69"/>
      <c r="CG11" s="69"/>
      <c r="CH11" s="69"/>
      <c r="CI11" s="69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>
        <f>'стр.1 '!CN31-SUM(CA11:DJ11)</f>
        <v>355.6788825919298</v>
      </c>
      <c r="FD11" s="63"/>
      <c r="FE11" s="63"/>
      <c r="FF11" s="63"/>
      <c r="FG11" s="63"/>
      <c r="FH11" s="63"/>
      <c r="FI11" s="63"/>
      <c r="FJ11" s="63"/>
      <c r="FK11" s="63"/>
    </row>
    <row r="12" spans="1:167" ht="13.5" customHeight="1">
      <c r="A12" s="14"/>
      <c r="B12" s="61" t="s">
        <v>57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/>
      <c r="AV12" s="45" t="s">
        <v>33</v>
      </c>
      <c r="AW12" s="45"/>
      <c r="AX12" s="45"/>
      <c r="AY12" s="45"/>
      <c r="AZ12" s="45"/>
      <c r="BA12" s="45"/>
      <c r="BB12" s="45"/>
      <c r="BC12" s="45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</row>
    <row r="13" spans="1:167" ht="13.5" customHeight="1">
      <c r="A13" s="14"/>
      <c r="B13" s="65" t="s">
        <v>58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6"/>
      <c r="AV13" s="45" t="s">
        <v>35</v>
      </c>
      <c r="AW13" s="45"/>
      <c r="AX13" s="45"/>
      <c r="AY13" s="45"/>
      <c r="AZ13" s="45"/>
      <c r="BA13" s="45"/>
      <c r="BB13" s="45"/>
      <c r="BC13" s="45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</row>
    <row r="14" spans="1:167" ht="13.5" customHeight="1">
      <c r="A14" s="14"/>
      <c r="B14" s="65" t="s">
        <v>59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6"/>
      <c r="AV14" s="45" t="s">
        <v>36</v>
      </c>
      <c r="AW14" s="45"/>
      <c r="AX14" s="45"/>
      <c r="AY14" s="45"/>
      <c r="AZ14" s="45"/>
      <c r="BA14" s="45"/>
      <c r="BB14" s="45"/>
      <c r="BC14" s="45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</row>
    <row r="15" spans="1:167" ht="13.5" customHeight="1">
      <c r="A15" s="14"/>
      <c r="B15" s="65" t="s">
        <v>60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6"/>
      <c r="AV15" s="45" t="s">
        <v>37</v>
      </c>
      <c r="AW15" s="45"/>
      <c r="AX15" s="45"/>
      <c r="AY15" s="45"/>
      <c r="AZ15" s="45"/>
      <c r="BA15" s="45"/>
      <c r="BB15" s="45"/>
      <c r="BC15" s="45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</row>
    <row r="16" spans="1:167" ht="13.5" customHeight="1">
      <c r="A16" s="14"/>
      <c r="B16" s="67" t="s">
        <v>97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/>
      <c r="AV16" s="45" t="s">
        <v>38</v>
      </c>
      <c r="AW16" s="45"/>
      <c r="AX16" s="45"/>
      <c r="AY16" s="45"/>
      <c r="AZ16" s="45"/>
      <c r="BA16" s="45"/>
      <c r="BB16" s="45"/>
      <c r="BC16" s="45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</row>
    <row r="17" spans="1:167" ht="13.5" customHeight="1">
      <c r="A17" s="14"/>
      <c r="B17" s="67" t="s">
        <v>98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/>
      <c r="AV17" s="45" t="s">
        <v>39</v>
      </c>
      <c r="AW17" s="45"/>
      <c r="AX17" s="45"/>
      <c r="AY17" s="45"/>
      <c r="AZ17" s="45"/>
      <c r="BA17" s="45"/>
      <c r="BB17" s="45"/>
      <c r="BC17" s="45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</row>
    <row r="18" spans="1:167" ht="13.5" customHeight="1">
      <c r="A18" s="14"/>
      <c r="B18" s="65" t="s">
        <v>61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6"/>
      <c r="AV18" s="45" t="s">
        <v>40</v>
      </c>
      <c r="AW18" s="45"/>
      <c r="AX18" s="45"/>
      <c r="AY18" s="45"/>
      <c r="AZ18" s="45"/>
      <c r="BA18" s="45"/>
      <c r="BB18" s="45"/>
      <c r="BC18" s="45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</row>
    <row r="19" spans="1:167" ht="13.5" customHeight="1">
      <c r="A19" s="14"/>
      <c r="B19" s="65" t="s">
        <v>62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6"/>
      <c r="AV19" s="45" t="s">
        <v>41</v>
      </c>
      <c r="AW19" s="45"/>
      <c r="AX19" s="45"/>
      <c r="AY19" s="45"/>
      <c r="AZ19" s="45"/>
      <c r="BA19" s="45"/>
      <c r="BB19" s="45"/>
      <c r="BC19" s="45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</row>
    <row r="20" spans="1:167" ht="13.5" customHeight="1">
      <c r="A20" s="14"/>
      <c r="B20" s="67" t="s">
        <v>63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45" t="s">
        <v>43</v>
      </c>
      <c r="AW20" s="45"/>
      <c r="AX20" s="45"/>
      <c r="AY20" s="45"/>
      <c r="AZ20" s="45"/>
      <c r="BA20" s="45"/>
      <c r="BB20" s="45"/>
      <c r="BC20" s="45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1:167" ht="13.5" customHeight="1">
      <c r="A21" s="14"/>
      <c r="B21" s="65" t="s">
        <v>64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6"/>
      <c r="AV21" s="45" t="s">
        <v>42</v>
      </c>
      <c r="AW21" s="45"/>
      <c r="AX21" s="45"/>
      <c r="AY21" s="45"/>
      <c r="AZ21" s="45"/>
      <c r="BA21" s="45"/>
      <c r="BB21" s="45"/>
      <c r="BC21" s="45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</row>
    <row r="22" spans="1:167" ht="13.5" customHeight="1">
      <c r="A22" s="14"/>
      <c r="B22" s="67" t="s">
        <v>65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45" t="s">
        <v>44</v>
      </c>
      <c r="AW22" s="45"/>
      <c r="AX22" s="45"/>
      <c r="AY22" s="45"/>
      <c r="AZ22" s="45"/>
      <c r="BA22" s="45"/>
      <c r="BB22" s="45"/>
      <c r="BC22" s="45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</row>
    <row r="23" spans="1:167" ht="13.5" customHeight="1">
      <c r="A23" s="14"/>
      <c r="B23" s="67" t="s">
        <v>66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/>
      <c r="AV23" s="45" t="s">
        <v>45</v>
      </c>
      <c r="AW23" s="45"/>
      <c r="AX23" s="45"/>
      <c r="AY23" s="45"/>
      <c r="AZ23" s="45"/>
      <c r="BA23" s="45"/>
      <c r="BB23" s="45"/>
      <c r="BC23" s="45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</row>
    <row r="24" spans="1:167" ht="13.5" customHeight="1">
      <c r="A24" s="14"/>
      <c r="B24" s="65" t="s">
        <v>67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6"/>
      <c r="AV24" s="45" t="s">
        <v>46</v>
      </c>
      <c r="AW24" s="45"/>
      <c r="AX24" s="45"/>
      <c r="AY24" s="45"/>
      <c r="AZ24" s="45"/>
      <c r="BA24" s="45"/>
      <c r="BB24" s="45"/>
      <c r="BC24" s="45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</row>
    <row r="25" spans="1:167" ht="13.5" customHeight="1">
      <c r="A25" s="14"/>
      <c r="B25" s="61" t="s">
        <v>68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/>
      <c r="AV25" s="45" t="s">
        <v>34</v>
      </c>
      <c r="AW25" s="45"/>
      <c r="AX25" s="45"/>
      <c r="AY25" s="45"/>
      <c r="AZ25" s="45"/>
      <c r="BA25" s="45"/>
      <c r="BB25" s="45"/>
      <c r="BC25" s="45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</row>
    <row r="26" spans="1:167" ht="13.5" customHeight="1">
      <c r="A26" s="14"/>
      <c r="B26" s="61" t="s">
        <v>69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/>
      <c r="AV26" s="45" t="s">
        <v>47</v>
      </c>
      <c r="AW26" s="45"/>
      <c r="AX26" s="45"/>
      <c r="AY26" s="45"/>
      <c r="AZ26" s="45"/>
      <c r="BA26" s="45"/>
      <c r="BB26" s="45"/>
      <c r="BC26" s="45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</row>
    <row r="27" spans="1:167" ht="25.5" customHeight="1">
      <c r="A27" s="14"/>
      <c r="B27" s="61" t="s">
        <v>99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/>
      <c r="AV27" s="45" t="s">
        <v>100</v>
      </c>
      <c r="AW27" s="45"/>
      <c r="AX27" s="45"/>
      <c r="AY27" s="45"/>
      <c r="AZ27" s="45"/>
      <c r="BA27" s="45"/>
      <c r="BB27" s="45"/>
      <c r="BC27" s="45"/>
      <c r="BD27" s="63">
        <f>SUM(BO27:FK27)</f>
        <v>1355.1170775552011</v>
      </c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9">
        <v>109.174376162</v>
      </c>
      <c r="CB27" s="69"/>
      <c r="CC27" s="69"/>
      <c r="CD27" s="69"/>
      <c r="CE27" s="69"/>
      <c r="CF27" s="69"/>
      <c r="CG27" s="69"/>
      <c r="CH27" s="69"/>
      <c r="CI27" s="69"/>
      <c r="CJ27" s="69">
        <v>533.7393224059999</v>
      </c>
      <c r="CK27" s="69"/>
      <c r="CL27" s="69"/>
      <c r="CM27" s="69"/>
      <c r="CN27" s="69"/>
      <c r="CO27" s="69"/>
      <c r="CP27" s="69"/>
      <c r="CQ27" s="69"/>
      <c r="CR27" s="69"/>
      <c r="CS27" s="69">
        <v>123.91297714999999</v>
      </c>
      <c r="CT27" s="69"/>
      <c r="CU27" s="69"/>
      <c r="CV27" s="69"/>
      <c r="CW27" s="69"/>
      <c r="CX27" s="69"/>
      <c r="CY27" s="69"/>
      <c r="CZ27" s="69"/>
      <c r="DA27" s="69"/>
      <c r="DB27" s="69">
        <v>133.66581655199997</v>
      </c>
      <c r="DC27" s="69"/>
      <c r="DD27" s="69"/>
      <c r="DE27" s="69"/>
      <c r="DF27" s="69"/>
      <c r="DG27" s="69"/>
      <c r="DH27" s="69"/>
      <c r="DI27" s="69"/>
      <c r="DJ27" s="6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>
        <f>'стр.1 '!CN47-SUM(CA27:DJ27)</f>
        <v>454.6245852852012</v>
      </c>
      <c r="FD27" s="63"/>
      <c r="FE27" s="63"/>
      <c r="FF27" s="63"/>
      <c r="FG27" s="63"/>
      <c r="FH27" s="63"/>
      <c r="FI27" s="63"/>
      <c r="FJ27" s="63"/>
      <c r="FK27" s="63"/>
    </row>
    <row r="28" spans="1:167" s="17" customFormat="1" ht="13.5" customHeight="1">
      <c r="A28" s="15"/>
      <c r="B28" s="71" t="s">
        <v>81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  <c r="AV28" s="41" t="s">
        <v>48</v>
      </c>
      <c r="AW28" s="41"/>
      <c r="AX28" s="41"/>
      <c r="AY28" s="41"/>
      <c r="AZ28" s="41"/>
      <c r="BA28" s="41"/>
      <c r="BB28" s="41"/>
      <c r="BC28" s="41"/>
      <c r="BD28" s="60">
        <f>'стр.1 '!CN48</f>
        <v>531299</v>
      </c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106">
        <f>('[1]Sheet1'!$AQ$94+'[1]Sheet1'!$AU$94)*(('[1]Sheet1'!$AQ$90+'[1]Sheet1'!$AU$90)*100/'[1]Sheet1'!$G$90)%+CA6</f>
        <v>75245.02639047998</v>
      </c>
      <c r="CB28" s="106"/>
      <c r="CC28" s="106"/>
      <c r="CD28" s="106"/>
      <c r="CE28" s="106"/>
      <c r="CF28" s="106"/>
      <c r="CG28" s="106"/>
      <c r="CH28" s="106"/>
      <c r="CI28" s="106"/>
      <c r="CJ28" s="106">
        <f>('[1]Sheet1'!$AQ$95+'[1]Sheet1'!$AU$95)*(('[1]Sheet1'!$AQ$90+'[1]Sheet1'!$AU$90)*100/'[1]Sheet1'!$G$90)%+CJ6</f>
        <v>75076.62869611953</v>
      </c>
      <c r="CK28" s="106"/>
      <c r="CL28" s="106"/>
      <c r="CM28" s="106"/>
      <c r="CN28" s="106"/>
      <c r="CO28" s="106"/>
      <c r="CP28" s="106"/>
      <c r="CQ28" s="106"/>
      <c r="CR28" s="106"/>
      <c r="CS28" s="106">
        <f>('[1]Sheet1'!$AQ$96+'[1]Sheet1'!$AU$96)*(('[1]Sheet1'!$AQ$90+'[1]Sheet1'!$AU$90)*100/'[1]Sheet1'!$G$90)%+CS6</f>
        <v>19605.711071817947</v>
      </c>
      <c r="CT28" s="106"/>
      <c r="CU28" s="106"/>
      <c r="CV28" s="106"/>
      <c r="CW28" s="106"/>
      <c r="CX28" s="106"/>
      <c r="CY28" s="106"/>
      <c r="CZ28" s="106"/>
      <c r="DA28" s="106"/>
      <c r="DB28" s="106">
        <f>('[1]Sheet1'!$AQ$97+'[1]Sheet1'!$AU$97)*(('[1]Sheet1'!$AQ$90+'[1]Sheet1'!$AU$90)*100/'[1]Sheet1'!$G$90)%+DB6</f>
        <v>67098.22598731077</v>
      </c>
      <c r="DC28" s="106"/>
      <c r="DD28" s="106"/>
      <c r="DE28" s="106"/>
      <c r="DF28" s="106"/>
      <c r="DG28" s="106"/>
      <c r="DH28" s="106"/>
      <c r="DI28" s="106"/>
      <c r="DJ28" s="106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>
        <f>BD28-SUM(CA28:DJ28)</f>
        <v>294273.40785427176</v>
      </c>
      <c r="FD28" s="60"/>
      <c r="FE28" s="60"/>
      <c r="FF28" s="60"/>
      <c r="FG28" s="60"/>
      <c r="FH28" s="60"/>
      <c r="FI28" s="60"/>
      <c r="FJ28" s="60"/>
      <c r="FK28" s="60"/>
    </row>
    <row r="29" spans="1:167" s="18" customFormat="1" ht="14.25" customHeight="1">
      <c r="A29" s="19"/>
      <c r="B29" s="107" t="s">
        <v>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8"/>
      <c r="AV29" s="109" t="s">
        <v>49</v>
      </c>
      <c r="AW29" s="109"/>
      <c r="AX29" s="109"/>
      <c r="AY29" s="109"/>
      <c r="AZ29" s="109"/>
      <c r="BA29" s="109"/>
      <c r="BB29" s="109"/>
      <c r="BC29" s="109"/>
      <c r="BD29" s="110">
        <f>'стр.1 '!CN49</f>
        <v>132211</v>
      </c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06"/>
      <c r="DC29" s="106"/>
      <c r="DD29" s="106"/>
      <c r="DE29" s="106"/>
      <c r="DF29" s="106"/>
      <c r="DG29" s="106"/>
      <c r="DH29" s="106"/>
      <c r="DI29" s="106"/>
      <c r="DJ29" s="106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>
        <f>BD29</f>
        <v>132211</v>
      </c>
      <c r="FD29" s="110"/>
      <c r="FE29" s="110"/>
      <c r="FF29" s="110"/>
      <c r="FG29" s="110"/>
      <c r="FH29" s="110"/>
      <c r="FI29" s="110"/>
      <c r="FJ29" s="110"/>
      <c r="FK29" s="110"/>
    </row>
    <row r="30" spans="1:167" s="18" customFormat="1" ht="14.25" customHeight="1">
      <c r="A30" s="111" t="s">
        <v>72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3"/>
      <c r="AV30" s="114" t="s">
        <v>50</v>
      </c>
      <c r="AW30" s="114"/>
      <c r="AX30" s="114"/>
      <c r="AY30" s="114"/>
      <c r="AZ30" s="114"/>
      <c r="BA30" s="114"/>
      <c r="BB30" s="114"/>
      <c r="BC30" s="114"/>
      <c r="BD30" s="110">
        <f>BD28+BD29</f>
        <v>663510</v>
      </c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>
        <f>CA28+CA29</f>
        <v>75245.02639047998</v>
      </c>
      <c r="CB30" s="110"/>
      <c r="CC30" s="110"/>
      <c r="CD30" s="110"/>
      <c r="CE30" s="110"/>
      <c r="CF30" s="110"/>
      <c r="CG30" s="110"/>
      <c r="CH30" s="110"/>
      <c r="CI30" s="110"/>
      <c r="CJ30" s="110">
        <f>CJ28+CJ29</f>
        <v>75076.62869611953</v>
      </c>
      <c r="CK30" s="110"/>
      <c r="CL30" s="110"/>
      <c r="CM30" s="110"/>
      <c r="CN30" s="110"/>
      <c r="CO30" s="110"/>
      <c r="CP30" s="110"/>
      <c r="CQ30" s="110"/>
      <c r="CR30" s="110"/>
      <c r="CS30" s="110">
        <f>CS28+CS29</f>
        <v>19605.711071817947</v>
      </c>
      <c r="CT30" s="110"/>
      <c r="CU30" s="110"/>
      <c r="CV30" s="110"/>
      <c r="CW30" s="110"/>
      <c r="CX30" s="110"/>
      <c r="CY30" s="110"/>
      <c r="CZ30" s="110"/>
      <c r="DA30" s="110"/>
      <c r="DB30" s="110">
        <f>DB28+DB29</f>
        <v>67098.22598731077</v>
      </c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>
        <f>FC28+FC29</f>
        <v>426484.40785427176</v>
      </c>
      <c r="FD30" s="110"/>
      <c r="FE30" s="110"/>
      <c r="FF30" s="110"/>
      <c r="FG30" s="110"/>
      <c r="FH30" s="110"/>
      <c r="FI30" s="110"/>
      <c r="FJ30" s="110"/>
      <c r="FK30" s="110"/>
    </row>
  </sheetData>
  <sheetProtection/>
  <mergeCells count="351">
    <mergeCell ref="FC30:FK30"/>
    <mergeCell ref="CS30:DA30"/>
    <mergeCell ref="DB30:DJ30"/>
    <mergeCell ref="DK30:DT30"/>
    <mergeCell ref="DU30:EI30"/>
    <mergeCell ref="EJ30:ER30"/>
    <mergeCell ref="ES30:FB30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28:FK28"/>
    <mergeCell ref="B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Мищенко Зоя Руслановна</cp:lastModifiedBy>
  <cp:lastPrinted>2014-03-31T03:51:59Z</cp:lastPrinted>
  <dcterms:created xsi:type="dcterms:W3CDTF">2011-01-11T10:25:48Z</dcterms:created>
  <dcterms:modified xsi:type="dcterms:W3CDTF">2014-04-03T08:14:04Z</dcterms:modified>
  <cp:category/>
  <cp:version/>
  <cp:contentType/>
  <cp:contentStatus/>
</cp:coreProperties>
</file>