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\2019\Раскрытие информации\Приказ 159\Форма 1,2\Для отправки\"/>
    </mc:Choice>
  </mc:AlternateContent>
  <bookViews>
    <workbookView xWindow="165" yWindow="75" windowWidth="11700" windowHeight="13440"/>
  </bookViews>
  <sheets>
    <sheet name="стр.1 " sheetId="6" r:id="rId1"/>
    <sheet name="Cognos_Office_Connection_Cache" sheetId="8" state="veryHidden" r:id="rId2"/>
    <sheet name="стр.2" sheetId="7" r:id="rId3"/>
  </sheets>
  <definedNames>
    <definedName name="ID" localSheetId="1" hidden="1">"c0cb4d94-6c7f-4173-8ea2-a97137b863d7"</definedName>
    <definedName name="ID" localSheetId="0" hidden="1">"9fe8bf15-eec1-48d6-8cde-e029b8f821ed"</definedName>
    <definedName name="ID" localSheetId="2" hidden="1">"984e3f6b-fe18-452a-bc45-b315177404ee"</definedName>
    <definedName name="_xlnm.Print_Area" localSheetId="0">'стр.1 '!$A$1:$DC$59</definedName>
    <definedName name="_xlnm.Print_Area" localSheetId="2">стр.2!$A$1:$FK$30</definedName>
  </definedNames>
  <calcPr calcId="152511" concurrentCalc="0"/>
</workbook>
</file>

<file path=xl/calcChain.xml><?xml version="1.0" encoding="utf-8"?>
<calcChain xmlns="http://schemas.openxmlformats.org/spreadsheetml/2006/main">
  <c r="DD48" i="6" l="1"/>
  <c r="DB6" i="7"/>
  <c r="CS15" i="7"/>
  <c r="CS12" i="7"/>
  <c r="CS6" i="7"/>
  <c r="CS30" i="7"/>
  <c r="CJ15" i="7"/>
  <c r="CJ12" i="7"/>
  <c r="CJ6" i="7"/>
  <c r="CJ30" i="7"/>
  <c r="CA15" i="7"/>
  <c r="CA12" i="7"/>
  <c r="CA6" i="7"/>
  <c r="BD17" i="7"/>
  <c r="BD15" i="7"/>
  <c r="BD12" i="7"/>
  <c r="BW32" i="6"/>
  <c r="CN32" i="6"/>
  <c r="BW16" i="6"/>
  <c r="BD29" i="7"/>
  <c r="FC29" i="7"/>
  <c r="FC27" i="7"/>
  <c r="CN49" i="7"/>
  <c r="BW49" i="7"/>
  <c r="DE48" i="7"/>
  <c r="CN47" i="7"/>
  <c r="BD27" i="7"/>
  <c r="FC8" i="7"/>
  <c r="BD8" i="7"/>
  <c r="FC7" i="7"/>
  <c r="BD28" i="7"/>
  <c r="DB30" i="7"/>
  <c r="BD7" i="7"/>
  <c r="BD30" i="7"/>
  <c r="BW50" i="6"/>
  <c r="CN50" i="6"/>
  <c r="BW51" i="6"/>
  <c r="FC17" i="7"/>
  <c r="FC15" i="7"/>
  <c r="FC12" i="7"/>
  <c r="FC28" i="7"/>
  <c r="FC30" i="7"/>
  <c r="CA30" i="7"/>
  <c r="BW26" i="6"/>
  <c r="CN26" i="6"/>
  <c r="FC11" i="7"/>
  <c r="FC6" i="7"/>
  <c r="BD11" i="7"/>
  <c r="BD6" i="7"/>
</calcChain>
</file>

<file path=xl/sharedStrings.xml><?xml version="1.0" encoding="utf-8"?>
<sst xmlns="http://schemas.openxmlformats.org/spreadsheetml/2006/main" count="153" uniqueCount="103">
  <si>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</si>
  <si>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</si>
  <si>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</si>
  <si>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</si>
  <si>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</si>
  <si>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</si>
  <si>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</si>
  <si>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</si>
  <si>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</si>
  <si>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</si>
  <si>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</si>
  <si>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</si>
  <si>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</si>
  <si>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</si>
  <si>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</si>
  <si>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</si>
  <si>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</si>
  <si>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</si>
  <si>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</si>
  <si>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</si>
  <si>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</si>
  <si>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</si>
  <si>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</si>
  <si>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</si>
  <si>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</si>
  <si>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</si>
  <si>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</si>
  <si>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</si>
  <si>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</si>
  <si>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</si>
  <si>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</si>
  <si>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</si>
  <si>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</si>
  <si>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</si>
  <si>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</si>
  <si>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</si>
  <si>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</si>
  <si>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</si>
  <si>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</si>
  <si>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</si>
  <si>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</si>
  <si>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</si>
  <si>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</si>
  <si>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</si>
  <si>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</si>
  <si>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</si>
  <si>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</si>
  <si>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</si>
  <si>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</si>
  <si>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</si>
  <si>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</si>
  <si>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</si>
  <si>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</si>
  <si>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</si>
  <si>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</si>
  <si>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</si>
  <si>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</si>
  <si>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</si>
  <si>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</si>
  <si>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</si>
  <si>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</si>
  <si>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</si>
  <si>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</si>
  <si>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</si>
  <si>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</si>
  <si>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</si>
  <si>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</si>
  <si>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</si>
  <si>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</si>
  <si>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</si>
  <si>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</si>
  <si>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</si>
  <si>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</si>
  <si>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</si>
  <si>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</si>
  <si>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</si>
  <si>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</si>
  <si>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</si>
  <si>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</si>
  <si>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</si>
  <si>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</si>
  <si>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</si>
  <si>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</si>
  <si>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</si>
  <si>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</si>
  <si>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</si>
  <si>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</si>
  <si>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</si>
  <si>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</si>
  <si>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</si>
  <si>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</si>
  <si>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</si>
  <si>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</si>
  <si>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</si>
  <si>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</si>
  <si>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</si>
  <si>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</si>
  <si>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</si>
  <si>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Заполярный транспортный филиал</t>
  </si>
  <si>
    <t>029</t>
  </si>
  <si>
    <t>1.9. Услуги по обеспечению экологической безопасности в порту</t>
  </si>
  <si>
    <t>на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</si>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</sst>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E5F2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">
    <xf numFmtId="0" fontId="0" fillId="0" borderId="0"/>
    <xf numFmtId="0" fontId="12" fillId="0" borderId="1">
      <alignment horizontal="right" vertical="center"/>
    </xf>
    <xf numFmtId="0" fontId="9" fillId="2" borderId="1">
      <alignment horizontal="center" vertical="center"/>
    </xf>
    <xf numFmtId="0" fontId="12" fillId="0" borderId="1">
      <alignment horizontal="right" vertical="center"/>
    </xf>
    <xf numFmtId="0" fontId="9" fillId="2" borderId="1">
      <alignment horizontal="left" vertical="center"/>
    </xf>
    <xf numFmtId="0" fontId="9" fillId="2" borderId="1">
      <alignment horizontal="center" vertical="center"/>
    </xf>
    <xf numFmtId="0" fontId="11" fillId="2" borderId="1">
      <alignment horizontal="center" vertical="center"/>
    </xf>
    <xf numFmtId="0" fontId="12" fillId="3" borderId="1"/>
    <xf numFmtId="0" fontId="9" fillId="0" borderId="1">
      <alignment horizontal="left" vertical="top"/>
    </xf>
    <xf numFmtId="0" fontId="9" fillId="5" borderId="1"/>
    <xf numFmtId="0" fontId="9" fillId="0" borderId="1">
      <alignment horizontal="left" vertical="center"/>
    </xf>
    <xf numFmtId="0" fontId="12" fillId="6" borderId="1"/>
    <xf numFmtId="0" fontId="12" fillId="0" borderId="1">
      <alignment horizontal="right" vertical="center"/>
    </xf>
    <xf numFmtId="0" fontId="12" fillId="7" borderId="1">
      <alignment horizontal="right" vertical="center"/>
    </xf>
    <xf numFmtId="0" fontId="12" fillId="0" borderId="1">
      <alignment horizontal="center" vertical="center"/>
    </xf>
    <xf numFmtId="0" fontId="11" fillId="4" borderId="1"/>
    <xf numFmtId="0" fontId="11" fillId="8" borderId="1"/>
    <xf numFmtId="0" fontId="11" fillId="0" borderId="1">
      <alignment horizontal="center" vertical="center" wrapText="1"/>
    </xf>
    <xf numFmtId="0" fontId="13" fillId="2" borderId="1">
      <alignment horizontal="left" vertical="center" indent="1"/>
    </xf>
    <xf numFmtId="0" fontId="14" fillId="0" borderId="1"/>
    <xf numFmtId="0" fontId="9" fillId="2" borderId="1">
      <alignment horizontal="left" vertical="center"/>
    </xf>
    <xf numFmtId="0" fontId="11" fillId="2" borderId="1">
      <alignment horizontal="center" vertical="center"/>
    </xf>
    <xf numFmtId="0" fontId="10" fillId="4" borderId="1">
      <alignment horizontal="center" vertical="center"/>
    </xf>
    <xf numFmtId="0" fontId="10" fillId="8" borderId="1">
      <alignment horizontal="center" vertical="center"/>
    </xf>
    <xf numFmtId="0" fontId="10" fillId="4" borderId="1">
      <alignment horizontal="left" vertical="center"/>
    </xf>
    <xf numFmtId="0" fontId="10" fillId="8" borderId="1">
      <alignment horizontal="left" vertical="center"/>
    </xf>
    <xf numFmtId="0" fontId="15" fillId="0" borderId="1"/>
  </cellStyleXfs>
  <cellXfs count="11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 indent="1"/>
    </xf>
    <xf numFmtId="3" fontId="16" fillId="0" borderId="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 indent="2"/>
    </xf>
    <xf numFmtId="0" fontId="8" fillId="0" borderId="11" xfId="0" applyFont="1" applyBorder="1" applyAlignment="1">
      <alignment horizontal="left" wrapText="1" indent="2"/>
    </xf>
    <xf numFmtId="3" fontId="2" fillId="0" borderId="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</cellXfs>
  <cellStyles count="27">
    <cellStyle name="Calculated Column - IBM Cognos" xfId="1"/>
    <cellStyle name="Calculated Column Name - IBM Cognos" xfId="2"/>
    <cellStyle name="Calculated Row - IBM Cognos" xfId="3"/>
    <cellStyle name="Calculated Row Name - IBM Cognos" xfId="4"/>
    <cellStyle name="Column Name - IBM Cognos" xfId="5"/>
    <cellStyle name="Column Template - IBM Cognos" xfId="6"/>
    <cellStyle name="Differs From Base - IBM Cognos" xfId="7"/>
    <cellStyle name="Group Name - IBM Cognos" xfId="8"/>
    <cellStyle name="Hold Values - IBM Cognos" xfId="9"/>
    <cellStyle name="List Name - IBM Cognos" xfId="10"/>
    <cellStyle name="Locked - IBM Cognos" xfId="11"/>
    <cellStyle name="Measure - IBM Cognos" xfId="12"/>
    <cellStyle name="Measure Header - IBM Cognos" xfId="13"/>
    <cellStyle name="Measure Name - IBM Cognos" xfId="14"/>
    <cellStyle name="Measure Summary - IBM Cognos" xfId="15"/>
    <cellStyle name="Measure Summary TM1 - IBM Cognos" xfId="16"/>
    <cellStyle name="Measure Template - IBM Cognos" xfId="17"/>
    <cellStyle name="More - IBM Cognos" xfId="18"/>
    <cellStyle name="Pending Change - IBM Cognos" xfId="19"/>
    <cellStyle name="Row Name - IBM Cognos" xfId="20"/>
    <cellStyle name="Row Template - IBM Cognos" xfId="21"/>
    <cellStyle name="Summary Column Name - IBM Cognos" xfId="22"/>
    <cellStyle name="Summary Column Name TM1 - IBM Cognos" xfId="23"/>
    <cellStyle name="Summary Row Name - IBM Cognos" xfId="24"/>
    <cellStyle name="Summary Row Name TM1 - IBM Cognos" xfId="25"/>
    <cellStyle name="Unsaved Change - IBM Cognos" xfId="26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D59"/>
  <sheetViews>
    <sheetView tabSelected="1" view="pageBreakPreview" zoomScale="75" zoomScaleNormal="70" zoomScaleSheetLayoutView="75" workbookViewId="0">
      <pane ySplit="13" topLeftCell="A14" activePane="bottomLeft" state="frozen"/>
      <selection activeCell="CN46" sqref="CN46:DC46"/>
      <selection pane="bottomLeft" activeCell="BW37" sqref="BW37:CM37"/>
    </sheetView>
  </sheetViews>
  <sheetFormatPr defaultColWidth="0.85546875" defaultRowHeight="15" x14ac:dyDescent="0.25"/>
  <cols>
    <col min="1" max="1" width="0.85546875" style="3"/>
    <col min="2" max="2" width="0.85546875" style="3" customWidth="1"/>
    <col min="3" max="105" width="0.85546875" style="3"/>
    <col min="106" max="106" width="2.7109375" style="3" customWidth="1"/>
    <col min="107" max="107" width="0.85546875" style="3" customWidth="1"/>
    <col min="108" max="108" width="9.28515625" style="3" hidden="1" customWidth="1"/>
    <col min="109" max="133" width="0.85546875" style="3"/>
    <col min="134" max="134" width="23" style="3" customWidth="1"/>
    <col min="135" max="16384" width="0.85546875" style="3"/>
  </cols>
  <sheetData>
    <row r="1" spans="1:107" x14ac:dyDescent="0.25">
      <c r="DC1" s="4" t="s">
        <v>0</v>
      </c>
    </row>
    <row r="2" spans="1:107" ht="12" customHeight="1" x14ac:dyDescent="0.25"/>
    <row r="3" spans="1:107" s="6" customFormat="1" ht="15" customHeight="1" x14ac:dyDescent="0.25">
      <c r="A3" s="82" t="s">
        <v>94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</row>
    <row r="4" spans="1:107" s="6" customFormat="1" ht="15" customHeight="1" x14ac:dyDescent="0.2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</row>
    <row r="5" spans="1:107" s="6" customFormat="1" ht="15" customHeight="1" x14ac:dyDescent="0.25">
      <c r="A5" s="82" t="s">
        <v>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</row>
    <row r="6" spans="1:107" s="6" customFormat="1" ht="15" customHeight="1" x14ac:dyDescent="0.25">
      <c r="A6" s="82" t="s">
        <v>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</row>
    <row r="7" spans="1:107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101</v>
      </c>
      <c r="AX7" s="83" t="s">
        <v>102</v>
      </c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s="6" customFormat="1" ht="10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107" s="10" customFormat="1" ht="13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84" t="s">
        <v>98</v>
      </c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</row>
    <row r="10" spans="1:107" s="6" customFormat="1" ht="13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85" t="s">
        <v>8</v>
      </c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</row>
    <row r="11" spans="1:107" s="6" customFormat="1" ht="9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</row>
    <row r="12" spans="1:107" s="6" customFormat="1" ht="15" customHeight="1" x14ac:dyDescent="0.25">
      <c r="A12" s="63" t="s">
        <v>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</row>
    <row r="13" spans="1:107" ht="9.75" customHeight="1" x14ac:dyDescent="0.25"/>
    <row r="14" spans="1:107" s="13" customFormat="1" ht="12.75" x14ac:dyDescent="0.2">
      <c r="A14" s="86" t="s">
        <v>15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8"/>
      <c r="BJ14" s="86" t="s">
        <v>16</v>
      </c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8"/>
      <c r="BW14" s="57" t="s">
        <v>17</v>
      </c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9"/>
    </row>
    <row r="15" spans="1:107" s="13" customFormat="1" ht="12.75" x14ac:dyDescent="0.2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1"/>
      <c r="BJ15" s="89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1"/>
      <c r="BW15" s="62">
        <v>1</v>
      </c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</row>
    <row r="16" spans="1:107" s="13" customFormat="1" ht="12.75" x14ac:dyDescent="0.2">
      <c r="A16" s="14"/>
      <c r="B16" s="60" t="s">
        <v>10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1"/>
      <c r="BJ16" s="43" t="s">
        <v>18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78">
        <f>BW17+BW18</f>
        <v>453.62963999999999</v>
      </c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</row>
    <row r="17" spans="1:107" s="13" customFormat="1" ht="12.75" x14ac:dyDescent="0.2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80"/>
      <c r="BJ17" s="38" t="s">
        <v>19</v>
      </c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81">
        <v>453.62963999999999</v>
      </c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</row>
    <row r="18" spans="1:107" s="13" customFormat="1" ht="12.75" x14ac:dyDescent="0.2">
      <c r="A18" s="14"/>
      <c r="B18" s="79" t="s">
        <v>12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80"/>
      <c r="BJ18" s="38" t="s">
        <v>20</v>
      </c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</row>
    <row r="19" spans="1:107" s="13" customFormat="1" ht="12.75" x14ac:dyDescent="0.2">
      <c r="A19" s="14"/>
      <c r="B19" s="60" t="s">
        <v>13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1"/>
      <c r="BJ19" s="43" t="s">
        <v>21</v>
      </c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</row>
    <row r="20" spans="1:107" s="13" customFormat="1" ht="12.75" x14ac:dyDescent="0.2">
      <c r="A20" s="14"/>
      <c r="B20" s="60" t="s">
        <v>14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1"/>
      <c r="BJ20" s="43" t="s">
        <v>22</v>
      </c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</row>
    <row r="21" spans="1:107" ht="12" customHeight="1" x14ac:dyDescent="0.25"/>
    <row r="22" spans="1:107" s="7" customFormat="1" ht="15" customHeight="1" x14ac:dyDescent="0.25">
      <c r="A22" s="63" t="s">
        <v>95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</row>
    <row r="23" spans="1:107" s="13" customFormat="1" ht="12.95" customHeight="1" x14ac:dyDescent="0.2">
      <c r="DC23" s="23" t="s">
        <v>24</v>
      </c>
    </row>
    <row r="24" spans="1:107" s="2" customFormat="1" ht="12.95" customHeight="1" x14ac:dyDescent="0.2">
      <c r="A24" s="64" t="s">
        <v>23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6"/>
      <c r="BJ24" s="70" t="s">
        <v>16</v>
      </c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2"/>
      <c r="BW24" s="76" t="s">
        <v>2</v>
      </c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 t="s">
        <v>3</v>
      </c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</row>
    <row r="25" spans="1:107" s="2" customFormat="1" ht="12.95" customHeight="1" x14ac:dyDescent="0.2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9"/>
      <c r="BJ25" s="73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5"/>
      <c r="BW25" s="77">
        <v>1</v>
      </c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>
        <v>2</v>
      </c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</row>
    <row r="26" spans="1:107" s="17" customFormat="1" ht="12.75" x14ac:dyDescent="0.2">
      <c r="A26" s="57" t="s">
        <v>25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9"/>
      <c r="BJ26" s="43" t="s">
        <v>26</v>
      </c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4">
        <f>SUM(BW27:CM32)</f>
        <v>528957.37624207803</v>
      </c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>
        <f>CN27+CN28+CN31+CN47</f>
        <v>518845.91006450803</v>
      </c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</row>
    <row r="27" spans="1:107" s="13" customFormat="1" ht="12.75" x14ac:dyDescent="0.2">
      <c r="A27" s="14"/>
      <c r="B27" s="36" t="s">
        <v>51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7"/>
      <c r="BJ27" s="38" t="s">
        <v>27</v>
      </c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9">
        <v>521409.18201999983</v>
      </c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40">
        <v>511601.26335016335</v>
      </c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</row>
    <row r="28" spans="1:107" s="13" customFormat="1" ht="12.75" x14ac:dyDescent="0.2">
      <c r="A28" s="14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7"/>
      <c r="BJ28" s="38" t="s">
        <v>28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9">
        <v>6637.8849020781499</v>
      </c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40">
        <v>6495.0051094506352</v>
      </c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</row>
    <row r="29" spans="1:107" s="13" customFormat="1" ht="25.5" customHeight="1" x14ac:dyDescent="0.2">
      <c r="A29" s="14"/>
      <c r="B29" s="36" t="s">
        <v>53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7"/>
      <c r="BJ29" s="38" t="s">
        <v>29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</row>
    <row r="30" spans="1:107" s="13" customFormat="1" ht="12.75" x14ac:dyDescent="0.2">
      <c r="A30" s="14"/>
      <c r="B30" s="36" t="s">
        <v>54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7"/>
      <c r="BJ30" s="38" t="s">
        <v>30</v>
      </c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</row>
    <row r="31" spans="1:107" s="13" customFormat="1" ht="12.75" x14ac:dyDescent="0.2">
      <c r="A31" s="14"/>
      <c r="B31" s="36" t="s">
        <v>55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7"/>
      <c r="BJ31" s="38" t="s">
        <v>31</v>
      </c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9">
        <v>764.01299999999992</v>
      </c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54">
        <v>749.64160489401513</v>
      </c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6"/>
    </row>
    <row r="32" spans="1:107" s="13" customFormat="1" ht="12.75" x14ac:dyDescent="0.2">
      <c r="A32" s="14"/>
      <c r="B32" s="36" t="s">
        <v>56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7"/>
      <c r="BJ32" s="38" t="s">
        <v>32</v>
      </c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9">
        <f>SUM(BW33:CM44)</f>
        <v>146.29632000000001</v>
      </c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54">
        <f t="shared" ref="CN32" si="0">BW32*DD$48</f>
        <v>143.54442675044589</v>
      </c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6"/>
    </row>
    <row r="33" spans="1:108" s="13" customFormat="1" ht="12.75" x14ac:dyDescent="0.2">
      <c r="A33" s="14"/>
      <c r="B33" s="49" t="s">
        <v>57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50"/>
      <c r="BJ33" s="38" t="s">
        <v>34</v>
      </c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54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6"/>
    </row>
    <row r="34" spans="1:108" s="13" customFormat="1" ht="12.75" x14ac:dyDescent="0.2">
      <c r="A34" s="14"/>
      <c r="B34" s="49" t="s">
        <v>58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50"/>
      <c r="BJ34" s="38" t="s">
        <v>35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</row>
    <row r="35" spans="1:108" s="13" customFormat="1" ht="12.75" x14ac:dyDescent="0.2">
      <c r="A35" s="14"/>
      <c r="B35" s="49" t="s">
        <v>59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50"/>
      <c r="BJ35" s="38" t="s">
        <v>36</v>
      </c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</row>
    <row r="36" spans="1:108" s="13" customFormat="1" ht="12.75" x14ac:dyDescent="0.2">
      <c r="A36" s="14"/>
      <c r="B36" s="52" t="s">
        <v>96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3"/>
      <c r="BJ36" s="38" t="s">
        <v>37</v>
      </c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</row>
    <row r="37" spans="1:108" s="13" customFormat="1" ht="12.75" x14ac:dyDescent="0.2">
      <c r="A37" s="14"/>
      <c r="B37" s="52" t="s">
        <v>97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3"/>
      <c r="BJ37" s="38" t="s">
        <v>38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9">
        <v>146.29632000000001</v>
      </c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40">
        <v>143.54442675044589</v>
      </c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</row>
    <row r="38" spans="1:108" s="13" customFormat="1" ht="12.75" x14ac:dyDescent="0.2">
      <c r="A38" s="14"/>
      <c r="B38" s="49" t="s">
        <v>60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50"/>
      <c r="BJ38" s="38" t="s">
        <v>39</v>
      </c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</row>
    <row r="39" spans="1:108" s="13" customFormat="1" ht="12.75" x14ac:dyDescent="0.2">
      <c r="A39" s="14"/>
      <c r="B39" s="49" t="s">
        <v>61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50"/>
      <c r="BJ39" s="38" t="s">
        <v>40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</row>
    <row r="40" spans="1:108" s="13" customFormat="1" ht="12.75" x14ac:dyDescent="0.2">
      <c r="A40" s="14"/>
      <c r="B40" s="52" t="s">
        <v>62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3"/>
      <c r="BJ40" s="38" t="s">
        <v>42</v>
      </c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</row>
    <row r="41" spans="1:108" s="13" customFormat="1" ht="12.75" x14ac:dyDescent="0.2">
      <c r="A41" s="14"/>
      <c r="B41" s="49" t="s">
        <v>63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50"/>
      <c r="BJ41" s="38" t="s">
        <v>41</v>
      </c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</row>
    <row r="42" spans="1:108" s="13" customFormat="1" ht="12.75" x14ac:dyDescent="0.2">
      <c r="A42" s="14"/>
      <c r="B42" s="52" t="s">
        <v>64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3"/>
      <c r="BJ42" s="38" t="s">
        <v>43</v>
      </c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</row>
    <row r="43" spans="1:108" s="13" customFormat="1" ht="12.75" x14ac:dyDescent="0.2">
      <c r="A43" s="14"/>
      <c r="B43" s="52" t="s">
        <v>65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3"/>
      <c r="BJ43" s="38" t="s">
        <v>44</v>
      </c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8" s="13" customFormat="1" ht="12.75" x14ac:dyDescent="0.2">
      <c r="A44" s="14"/>
      <c r="B44" s="49" t="s">
        <v>66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50"/>
      <c r="BJ44" s="38" t="s">
        <v>45</v>
      </c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8" s="13" customFormat="1" ht="12.75" x14ac:dyDescent="0.2">
      <c r="A45" s="14"/>
      <c r="B45" s="36" t="s">
        <v>67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7"/>
      <c r="BJ45" s="38" t="s">
        <v>33</v>
      </c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</row>
    <row r="46" spans="1:108" s="13" customFormat="1" ht="12.75" x14ac:dyDescent="0.2">
      <c r="A46" s="14"/>
      <c r="B46" s="36" t="s">
        <v>68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7"/>
      <c r="BJ46" s="38" t="s">
        <v>46</v>
      </c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</row>
    <row r="47" spans="1:108" s="13" customFormat="1" ht="24" customHeight="1" x14ac:dyDescent="0.2">
      <c r="A47" s="14"/>
      <c r="B47" s="36" t="s">
        <v>100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7"/>
      <c r="BJ47" s="38" t="s">
        <v>99</v>
      </c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</row>
    <row r="48" spans="1:108" s="17" customFormat="1" ht="12.75" x14ac:dyDescent="0.2">
      <c r="A48" s="15"/>
      <c r="B48" s="41" t="s">
        <v>69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2"/>
      <c r="BJ48" s="43" t="s">
        <v>47</v>
      </c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4">
        <v>598878.65120919538</v>
      </c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>
        <v>587613.50033209426</v>
      </c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17">
        <f>CN48/BW48</f>
        <v>0.98118959349384782</v>
      </c>
    </row>
    <row r="49" spans="1:108" s="13" customFormat="1" ht="27.75" customHeight="1" thickBot="1" x14ac:dyDescent="0.25">
      <c r="A49" s="20"/>
      <c r="B49" s="45" t="s">
        <v>70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6"/>
      <c r="BJ49" s="47" t="s">
        <v>48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8">
        <v>4132.82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>
        <v>70360.944524554492</v>
      </c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24"/>
    </row>
    <row r="50" spans="1:108" s="18" customFormat="1" ht="14.1" customHeight="1" thickBot="1" x14ac:dyDescent="0.25">
      <c r="A50" s="21"/>
      <c r="B50" s="27" t="s">
        <v>71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8"/>
      <c r="BJ50" s="29" t="s">
        <v>49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30">
        <f>BW48+BW49</f>
        <v>603011.47120919533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>
        <f>CN48+CN49</f>
        <v>657974.4448566488</v>
      </c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1"/>
      <c r="DD50" s="25"/>
    </row>
    <row r="51" spans="1:108" s="17" customFormat="1" ht="14.1" customHeight="1" x14ac:dyDescent="0.2">
      <c r="A51" s="22"/>
      <c r="B51" s="32" t="s">
        <v>72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3"/>
      <c r="BJ51" s="34" t="s">
        <v>50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5">
        <f>BW50-CN50</f>
        <v>-54962.973647453473</v>
      </c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</row>
    <row r="52" spans="1:108" s="1" customFormat="1" ht="6" customHeight="1" x14ac:dyDescent="0.2"/>
    <row r="53" spans="1:108" s="1" customFormat="1" ht="11.1" customHeight="1" x14ac:dyDescent="0.2">
      <c r="B53" s="1" t="s">
        <v>73</v>
      </c>
    </row>
    <row r="54" spans="1:108" s="1" customFormat="1" ht="11.1" customHeight="1" x14ac:dyDescent="0.2">
      <c r="B54" s="1" t="s">
        <v>74</v>
      </c>
    </row>
    <row r="55" spans="1:108" s="1" customFormat="1" ht="11.1" customHeight="1" x14ac:dyDescent="0.2">
      <c r="B55" s="1" t="s">
        <v>75</v>
      </c>
    </row>
    <row r="56" spans="1:108" s="1" customFormat="1" ht="24" customHeight="1" x14ac:dyDescent="0.2">
      <c r="B56" s="26" t="s">
        <v>76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</row>
    <row r="57" spans="1:108" s="1" customFormat="1" ht="24" customHeight="1" x14ac:dyDescent="0.2">
      <c r="B57" s="26" t="s">
        <v>77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</row>
    <row r="58" spans="1:108" s="1" customFormat="1" ht="24" customHeight="1" x14ac:dyDescent="0.2">
      <c r="B58" s="26" t="s">
        <v>78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</row>
    <row r="59" spans="1:108" s="1" customFormat="1" ht="3" customHeight="1" x14ac:dyDescent="0.2"/>
  </sheetData>
  <mergeCells count="141">
    <mergeCell ref="A3:DC3"/>
    <mergeCell ref="A4:DC4"/>
    <mergeCell ref="A5:DC5"/>
    <mergeCell ref="A6:DC6"/>
    <mergeCell ref="AX7:BH7"/>
    <mergeCell ref="BL9:DC9"/>
    <mergeCell ref="BL10:DC10"/>
    <mergeCell ref="A12:DC12"/>
    <mergeCell ref="A14:BI15"/>
    <mergeCell ref="BJ14:BV15"/>
    <mergeCell ref="BW14:DC14"/>
    <mergeCell ref="BW15:DC15"/>
    <mergeCell ref="B16:BI16"/>
    <mergeCell ref="BJ16:BV16"/>
    <mergeCell ref="BW16:DC16"/>
    <mergeCell ref="B17:BI17"/>
    <mergeCell ref="BJ17:BV17"/>
    <mergeCell ref="BW17:DC17"/>
    <mergeCell ref="B18:BI18"/>
    <mergeCell ref="BJ18:BV18"/>
    <mergeCell ref="BW18:DC18"/>
    <mergeCell ref="B19:BI19"/>
    <mergeCell ref="BJ19:BV19"/>
    <mergeCell ref="BW19:DC19"/>
    <mergeCell ref="B20:BI20"/>
    <mergeCell ref="BJ20:BV20"/>
    <mergeCell ref="BW20:DC20"/>
    <mergeCell ref="A22:DC22"/>
    <mergeCell ref="A24:BI25"/>
    <mergeCell ref="BJ24:BV25"/>
    <mergeCell ref="BW24:CM24"/>
    <mergeCell ref="CN24:DC24"/>
    <mergeCell ref="BW25:CM25"/>
    <mergeCell ref="CN25:DC25"/>
    <mergeCell ref="A26:BI26"/>
    <mergeCell ref="BJ26:BV26"/>
    <mergeCell ref="BW26:CM26"/>
    <mergeCell ref="CN26:DC26"/>
    <mergeCell ref="B27:BI27"/>
    <mergeCell ref="BJ27:BV27"/>
    <mergeCell ref="BW27:CM27"/>
    <mergeCell ref="CN27:DC27"/>
    <mergeCell ref="B28:BI28"/>
    <mergeCell ref="BJ28:BV28"/>
    <mergeCell ref="BW28:CM28"/>
    <mergeCell ref="CN28:DC28"/>
    <mergeCell ref="B29:BI29"/>
    <mergeCell ref="BJ29:BV29"/>
    <mergeCell ref="BW29:CM29"/>
    <mergeCell ref="CN29:DC29"/>
    <mergeCell ref="B30:BI30"/>
    <mergeCell ref="BJ30:BV30"/>
    <mergeCell ref="BW30:CM30"/>
    <mergeCell ref="CN30:DC30"/>
    <mergeCell ref="B31:BI31"/>
    <mergeCell ref="BJ31:BV31"/>
    <mergeCell ref="BW31:CM31"/>
    <mergeCell ref="CN31:DC31"/>
    <mergeCell ref="B32:BI32"/>
    <mergeCell ref="BJ32:BV32"/>
    <mergeCell ref="BW32:CM32"/>
    <mergeCell ref="CN32:DC32"/>
    <mergeCell ref="B33:BI33"/>
    <mergeCell ref="BJ33:BV33"/>
    <mergeCell ref="BW33:CM33"/>
    <mergeCell ref="CN33:DC33"/>
    <mergeCell ref="B34:BI34"/>
    <mergeCell ref="BJ34:BV34"/>
    <mergeCell ref="BW34:CM34"/>
    <mergeCell ref="CN34:DC34"/>
    <mergeCell ref="B35:BI35"/>
    <mergeCell ref="BJ35:BV35"/>
    <mergeCell ref="BW35:CM35"/>
    <mergeCell ref="CN35:DC35"/>
    <mergeCell ref="B36:BI36"/>
    <mergeCell ref="BJ36:BV36"/>
    <mergeCell ref="BW36:CM36"/>
    <mergeCell ref="CN36:DC36"/>
    <mergeCell ref="B37:BI37"/>
    <mergeCell ref="BJ37:BV37"/>
    <mergeCell ref="BW37:CM37"/>
    <mergeCell ref="CN37:DC37"/>
    <mergeCell ref="B38:BI38"/>
    <mergeCell ref="BJ38:BV38"/>
    <mergeCell ref="BW38:CM38"/>
    <mergeCell ref="CN38:DC38"/>
    <mergeCell ref="B39:BI39"/>
    <mergeCell ref="BJ39:BV39"/>
    <mergeCell ref="BW39:CM39"/>
    <mergeCell ref="CN39:DC39"/>
    <mergeCell ref="B40:BI40"/>
    <mergeCell ref="BJ40:BV40"/>
    <mergeCell ref="BW40:CM40"/>
    <mergeCell ref="CN40:DC40"/>
    <mergeCell ref="B41:BI41"/>
    <mergeCell ref="BJ41:BV41"/>
    <mergeCell ref="BW41:CM41"/>
    <mergeCell ref="CN41:DC41"/>
    <mergeCell ref="B42:BI42"/>
    <mergeCell ref="BJ42:BV42"/>
    <mergeCell ref="BW42:CM42"/>
    <mergeCell ref="CN42:DC42"/>
    <mergeCell ref="B43:BI43"/>
    <mergeCell ref="BJ43:BV43"/>
    <mergeCell ref="BW43:CM43"/>
    <mergeCell ref="CN43:DC43"/>
    <mergeCell ref="B44:BI44"/>
    <mergeCell ref="BJ44:BV44"/>
    <mergeCell ref="BW44:CM44"/>
    <mergeCell ref="CN44:DC44"/>
    <mergeCell ref="B45:BI45"/>
    <mergeCell ref="BJ45:BV45"/>
    <mergeCell ref="BW45:CM45"/>
    <mergeCell ref="CN45:DC45"/>
    <mergeCell ref="B46:BI46"/>
    <mergeCell ref="BJ46:BV46"/>
    <mergeCell ref="BW46:CM46"/>
    <mergeCell ref="CN46:DC46"/>
    <mergeCell ref="B47:BI47"/>
    <mergeCell ref="BJ47:BV47"/>
    <mergeCell ref="BW47:CM47"/>
    <mergeCell ref="CN47:DC47"/>
    <mergeCell ref="CN51:DC51"/>
    <mergeCell ref="B48:BI48"/>
    <mergeCell ref="BJ48:BV48"/>
    <mergeCell ref="BW48:CM48"/>
    <mergeCell ref="CN48:DC48"/>
    <mergeCell ref="B49:BI49"/>
    <mergeCell ref="BJ49:BV49"/>
    <mergeCell ref="BW49:CM49"/>
    <mergeCell ref="CN49:DC49"/>
    <mergeCell ref="B56:DC56"/>
    <mergeCell ref="B57:DC57"/>
    <mergeCell ref="B58:DC58"/>
    <mergeCell ref="B50:BI50"/>
    <mergeCell ref="BJ50:BV50"/>
    <mergeCell ref="BW50:CM50"/>
    <mergeCell ref="CN50:DC50"/>
    <mergeCell ref="B51:BI51"/>
    <mergeCell ref="BJ51:BV51"/>
    <mergeCell ref="BW51:CM51"/>
  </mergeCells>
  <pageMargins left="0.78740157480314965" right="0.31496062992125984" top="0.59055118110236227" bottom="0.39370078740157483" header="0.19685039370078741" footer="0.19685039370078741"/>
  <pageSetup paperSize="9" scale="9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6:DC16 A31:BV31 A30:BV30 CN30:DC30 A29:DC29 A28:BV28 A34:DC36 A32:CM33 A38:DC47 A37:BV37 A18:DC26 A17:BV17 BX17:DC17 A50:DC51 A48:BV48 BX48:CM48 CO48:DC48 BX31:CM31 A27:BV27 A49:BV49 BX49:CM49 CO49:DC49 AX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K49"/>
  <sheetViews>
    <sheetView view="pageBreakPreview" zoomScaleNormal="100" zoomScaleSheetLayoutView="100" workbookViewId="0">
      <selection activeCell="B20" sqref="B20:AU20"/>
    </sheetView>
  </sheetViews>
  <sheetFormatPr defaultColWidth="0.85546875" defaultRowHeight="12.75" x14ac:dyDescent="0.2"/>
  <cols>
    <col min="1" max="91" width="0.85546875" style="13"/>
    <col min="92" max="92" width="3.28515625" style="13" customWidth="1"/>
    <col min="93" max="108" width="0.85546875" style="13"/>
    <col min="109" max="109" width="0.85546875" style="13" customWidth="1"/>
    <col min="110" max="165" width="0.85546875" style="13"/>
    <col min="166" max="166" width="2.42578125" style="13" customWidth="1"/>
    <col min="167" max="16384" width="0.85546875" style="13"/>
  </cols>
  <sheetData>
    <row r="1" spans="1:167" ht="15" customHeight="1" x14ac:dyDescent="0.2">
      <c r="B1" s="63" t="s">
        <v>88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</row>
    <row r="2" spans="1:167" ht="6" customHeight="1" x14ac:dyDescent="0.2"/>
    <row r="3" spans="1:167" s="2" customFormat="1" ht="12.75" customHeight="1" x14ac:dyDescent="0.2">
      <c r="A3" s="64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6"/>
      <c r="AV3" s="70" t="s">
        <v>16</v>
      </c>
      <c r="AW3" s="107"/>
      <c r="AX3" s="107"/>
      <c r="AY3" s="107"/>
      <c r="AZ3" s="107"/>
      <c r="BA3" s="107"/>
      <c r="BB3" s="107"/>
      <c r="BC3" s="108"/>
      <c r="BD3" s="64" t="s">
        <v>81</v>
      </c>
      <c r="BE3" s="65"/>
      <c r="BF3" s="65"/>
      <c r="BG3" s="65"/>
      <c r="BH3" s="65"/>
      <c r="BI3" s="65"/>
      <c r="BJ3" s="65"/>
      <c r="BK3" s="65"/>
      <c r="BL3" s="65"/>
      <c r="BM3" s="65"/>
      <c r="BN3" s="66"/>
      <c r="BO3" s="57" t="s">
        <v>82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2" customFormat="1" ht="113.25" customHeight="1" x14ac:dyDescent="0.2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6"/>
      <c r="AV4" s="109"/>
      <c r="AW4" s="110"/>
      <c r="AX4" s="110"/>
      <c r="AY4" s="110"/>
      <c r="AZ4" s="110"/>
      <c r="BA4" s="110"/>
      <c r="BB4" s="110"/>
      <c r="BC4" s="111"/>
      <c r="BD4" s="67"/>
      <c r="BE4" s="68"/>
      <c r="BF4" s="68"/>
      <c r="BG4" s="68"/>
      <c r="BH4" s="68"/>
      <c r="BI4" s="68"/>
      <c r="BJ4" s="68"/>
      <c r="BK4" s="68"/>
      <c r="BL4" s="68"/>
      <c r="BM4" s="68"/>
      <c r="BN4" s="69"/>
      <c r="BO4" s="115" t="s">
        <v>92</v>
      </c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 t="s">
        <v>93</v>
      </c>
      <c r="CB4" s="115"/>
      <c r="CC4" s="115"/>
      <c r="CD4" s="115"/>
      <c r="CE4" s="115"/>
      <c r="CF4" s="115"/>
      <c r="CG4" s="115"/>
      <c r="CH4" s="115"/>
      <c r="CI4" s="115"/>
      <c r="CJ4" s="115" t="s">
        <v>83</v>
      </c>
      <c r="CK4" s="115"/>
      <c r="CL4" s="115"/>
      <c r="CM4" s="115"/>
      <c r="CN4" s="115"/>
      <c r="CO4" s="115"/>
      <c r="CP4" s="115"/>
      <c r="CQ4" s="115"/>
      <c r="CR4" s="115"/>
      <c r="CS4" s="115" t="s">
        <v>91</v>
      </c>
      <c r="CT4" s="115"/>
      <c r="CU4" s="115"/>
      <c r="CV4" s="115"/>
      <c r="CW4" s="115"/>
      <c r="CX4" s="115"/>
      <c r="CY4" s="115"/>
      <c r="CZ4" s="115"/>
      <c r="DA4" s="115"/>
      <c r="DB4" s="115" t="s">
        <v>84</v>
      </c>
      <c r="DC4" s="115"/>
      <c r="DD4" s="115"/>
      <c r="DE4" s="115"/>
      <c r="DF4" s="115"/>
      <c r="DG4" s="115"/>
      <c r="DH4" s="115"/>
      <c r="DI4" s="115"/>
      <c r="DJ4" s="115"/>
      <c r="DK4" s="115" t="s">
        <v>86</v>
      </c>
      <c r="DL4" s="115"/>
      <c r="DM4" s="115"/>
      <c r="DN4" s="115"/>
      <c r="DO4" s="115"/>
      <c r="DP4" s="115"/>
      <c r="DQ4" s="115"/>
      <c r="DR4" s="115"/>
      <c r="DS4" s="115"/>
      <c r="DT4" s="115"/>
      <c r="DU4" s="115" t="s">
        <v>85</v>
      </c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 t="s">
        <v>89</v>
      </c>
      <c r="EK4" s="115"/>
      <c r="EL4" s="115"/>
      <c r="EM4" s="115"/>
      <c r="EN4" s="115"/>
      <c r="EO4" s="115"/>
      <c r="EP4" s="115"/>
      <c r="EQ4" s="115"/>
      <c r="ER4" s="115"/>
      <c r="ES4" s="115" t="s">
        <v>90</v>
      </c>
      <c r="ET4" s="115"/>
      <c r="EU4" s="115"/>
      <c r="EV4" s="115"/>
      <c r="EW4" s="115"/>
      <c r="EX4" s="115"/>
      <c r="EY4" s="115"/>
      <c r="EZ4" s="115"/>
      <c r="FA4" s="115"/>
      <c r="FB4" s="115"/>
      <c r="FC4" s="115" t="s">
        <v>87</v>
      </c>
      <c r="FD4" s="115"/>
      <c r="FE4" s="115"/>
      <c r="FF4" s="115"/>
      <c r="FG4" s="115"/>
      <c r="FH4" s="115"/>
      <c r="FI4" s="115"/>
      <c r="FJ4" s="115"/>
      <c r="FK4" s="115"/>
    </row>
    <row r="5" spans="1:167" s="2" customFormat="1" ht="12" customHeight="1" x14ac:dyDescent="0.2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6"/>
      <c r="AV5" s="112"/>
      <c r="AW5" s="113"/>
      <c r="AX5" s="113"/>
      <c r="AY5" s="113"/>
      <c r="AZ5" s="113"/>
      <c r="BA5" s="113"/>
      <c r="BB5" s="113"/>
      <c r="BC5" s="114"/>
      <c r="BD5" s="77">
        <v>1</v>
      </c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>
        <v>2</v>
      </c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>
        <v>3</v>
      </c>
      <c r="CB5" s="77"/>
      <c r="CC5" s="77"/>
      <c r="CD5" s="77"/>
      <c r="CE5" s="77"/>
      <c r="CF5" s="77"/>
      <c r="CG5" s="77"/>
      <c r="CH5" s="77"/>
      <c r="CI5" s="77"/>
      <c r="CJ5" s="77">
        <v>4</v>
      </c>
      <c r="CK5" s="77"/>
      <c r="CL5" s="77"/>
      <c r="CM5" s="77"/>
      <c r="CN5" s="77"/>
      <c r="CO5" s="77"/>
      <c r="CP5" s="77"/>
      <c r="CQ5" s="77"/>
      <c r="CR5" s="77"/>
      <c r="CS5" s="77">
        <v>5</v>
      </c>
      <c r="CT5" s="77"/>
      <c r="CU5" s="77"/>
      <c r="CV5" s="77"/>
      <c r="CW5" s="77"/>
      <c r="CX5" s="77"/>
      <c r="CY5" s="77"/>
      <c r="CZ5" s="77"/>
      <c r="DA5" s="77"/>
      <c r="DB5" s="77">
        <v>6</v>
      </c>
      <c r="DC5" s="77"/>
      <c r="DD5" s="77"/>
      <c r="DE5" s="77"/>
      <c r="DF5" s="77"/>
      <c r="DG5" s="77"/>
      <c r="DH5" s="77"/>
      <c r="DI5" s="77"/>
      <c r="DJ5" s="77"/>
      <c r="DK5" s="77">
        <v>7</v>
      </c>
      <c r="DL5" s="77"/>
      <c r="DM5" s="77"/>
      <c r="DN5" s="77"/>
      <c r="DO5" s="77"/>
      <c r="DP5" s="77"/>
      <c r="DQ5" s="77"/>
      <c r="DR5" s="77"/>
      <c r="DS5" s="77"/>
      <c r="DT5" s="77"/>
      <c r="DU5" s="77">
        <v>8</v>
      </c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>
        <v>9</v>
      </c>
      <c r="EK5" s="77"/>
      <c r="EL5" s="77"/>
      <c r="EM5" s="77"/>
      <c r="EN5" s="77"/>
      <c r="EO5" s="77"/>
      <c r="EP5" s="77"/>
      <c r="EQ5" s="77"/>
      <c r="ER5" s="77"/>
      <c r="ES5" s="77">
        <v>10</v>
      </c>
      <c r="ET5" s="77"/>
      <c r="EU5" s="77"/>
      <c r="EV5" s="77"/>
      <c r="EW5" s="77"/>
      <c r="EX5" s="77"/>
      <c r="EY5" s="77"/>
      <c r="EZ5" s="77"/>
      <c r="FA5" s="77"/>
      <c r="FB5" s="77"/>
      <c r="FC5" s="77">
        <v>11</v>
      </c>
      <c r="FD5" s="77"/>
      <c r="FE5" s="77"/>
      <c r="FF5" s="77"/>
      <c r="FG5" s="77"/>
      <c r="FH5" s="77"/>
      <c r="FI5" s="77"/>
      <c r="FJ5" s="77"/>
      <c r="FK5" s="77"/>
    </row>
    <row r="6" spans="1:167" s="17" customFormat="1" ht="13.5" customHeight="1" x14ac:dyDescent="0.2">
      <c r="A6" s="15"/>
      <c r="B6" s="102" t="s">
        <v>25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3"/>
      <c r="AV6" s="43" t="s">
        <v>26</v>
      </c>
      <c r="AW6" s="43"/>
      <c r="AX6" s="43"/>
      <c r="AY6" s="43"/>
      <c r="AZ6" s="43"/>
      <c r="BA6" s="43"/>
      <c r="BB6" s="43"/>
      <c r="BC6" s="43"/>
      <c r="BD6" s="44">
        <f>BD7+BD8+BD11+BD27</f>
        <v>518845.91006450803</v>
      </c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>
        <f>CA7+CA8+CA11+CA27+CA12</f>
        <v>73484.603227698404</v>
      </c>
      <c r="CB6" s="44"/>
      <c r="CC6" s="44"/>
      <c r="CD6" s="44"/>
      <c r="CE6" s="44"/>
      <c r="CF6" s="44"/>
      <c r="CG6" s="44"/>
      <c r="CH6" s="44"/>
      <c r="CI6" s="44"/>
      <c r="CJ6" s="44">
        <f>CJ7+CJ8+CJ11+CJ27+CJ12</f>
        <v>67954.311356339269</v>
      </c>
      <c r="CK6" s="44"/>
      <c r="CL6" s="44"/>
      <c r="CM6" s="44"/>
      <c r="CN6" s="44"/>
      <c r="CO6" s="44"/>
      <c r="CP6" s="44"/>
      <c r="CQ6" s="44"/>
      <c r="CR6" s="44"/>
      <c r="CS6" s="44">
        <f>CS7+CS8+CS11+CS27+CS12</f>
        <v>18066.403941737753</v>
      </c>
      <c r="CT6" s="44"/>
      <c r="CU6" s="44"/>
      <c r="CV6" s="44"/>
      <c r="CW6" s="44"/>
      <c r="CX6" s="44"/>
      <c r="CY6" s="44"/>
      <c r="CZ6" s="44"/>
      <c r="DA6" s="44"/>
      <c r="DB6" s="44">
        <f>DB7+DB8+DB11+DB27+DB12</f>
        <v>63400.389532617686</v>
      </c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>
        <f>FC7+FC8+FC11+FC27+FC12</f>
        <v>296083.74643286539</v>
      </c>
      <c r="FD6" s="44"/>
      <c r="FE6" s="44"/>
      <c r="FF6" s="44"/>
      <c r="FG6" s="44"/>
      <c r="FH6" s="44"/>
      <c r="FI6" s="44"/>
      <c r="FJ6" s="44"/>
      <c r="FK6" s="44"/>
    </row>
    <row r="7" spans="1:167" ht="13.5" customHeight="1" x14ac:dyDescent="0.2">
      <c r="A7" s="16"/>
      <c r="B7" s="100" t="s">
        <v>51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1"/>
      <c r="AV7" s="38" t="s">
        <v>27</v>
      </c>
      <c r="AW7" s="38"/>
      <c r="AX7" s="38"/>
      <c r="AY7" s="38"/>
      <c r="AZ7" s="38"/>
      <c r="BA7" s="38"/>
      <c r="BB7" s="38"/>
      <c r="BC7" s="38"/>
      <c r="BD7" s="39">
        <f>SUM(BO7:FK7)</f>
        <v>511601.26335016335</v>
      </c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54">
        <v>72309.530681887467</v>
      </c>
      <c r="CB7" s="55"/>
      <c r="CC7" s="55"/>
      <c r="CD7" s="55"/>
      <c r="CE7" s="55"/>
      <c r="CF7" s="55"/>
      <c r="CG7" s="55"/>
      <c r="CH7" s="55"/>
      <c r="CI7" s="56"/>
      <c r="CJ7" s="54">
        <v>66793.307327831339</v>
      </c>
      <c r="CK7" s="55"/>
      <c r="CL7" s="55"/>
      <c r="CM7" s="55"/>
      <c r="CN7" s="55"/>
      <c r="CO7" s="55"/>
      <c r="CP7" s="55"/>
      <c r="CQ7" s="55"/>
      <c r="CR7" s="56"/>
      <c r="CS7" s="54">
        <v>17756.009714629741</v>
      </c>
      <c r="CT7" s="55"/>
      <c r="CU7" s="55"/>
      <c r="CV7" s="55"/>
      <c r="CW7" s="55"/>
      <c r="CX7" s="55"/>
      <c r="CY7" s="55"/>
      <c r="CZ7" s="55"/>
      <c r="DA7" s="56"/>
      <c r="DB7" s="54">
        <v>63342.691099579213</v>
      </c>
      <c r="DC7" s="55"/>
      <c r="DD7" s="55"/>
      <c r="DE7" s="55"/>
      <c r="DF7" s="55"/>
      <c r="DG7" s="55"/>
      <c r="DH7" s="55"/>
      <c r="DI7" s="55"/>
      <c r="DJ7" s="56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>
        <f>'стр.1 '!CN27-SUM(CA7:DJ7)</f>
        <v>291399.7245262356</v>
      </c>
      <c r="FD7" s="39"/>
      <c r="FE7" s="39"/>
      <c r="FF7" s="39"/>
      <c r="FG7" s="39"/>
      <c r="FH7" s="39"/>
      <c r="FI7" s="39"/>
      <c r="FJ7" s="39"/>
      <c r="FK7" s="39"/>
    </row>
    <row r="8" spans="1:167" ht="13.5" customHeight="1" x14ac:dyDescent="0.2">
      <c r="A8" s="14"/>
      <c r="B8" s="36" t="s">
        <v>52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28</v>
      </c>
      <c r="AW8" s="38"/>
      <c r="AX8" s="38"/>
      <c r="AY8" s="38"/>
      <c r="AZ8" s="38"/>
      <c r="BA8" s="38"/>
      <c r="BB8" s="38"/>
      <c r="BC8" s="38"/>
      <c r="BD8" s="39">
        <f>SUM(BO8:FK8)</f>
        <v>6495.0051094506362</v>
      </c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54">
        <v>575.35926189571876</v>
      </c>
      <c r="CB8" s="55"/>
      <c r="CC8" s="55"/>
      <c r="CD8" s="55"/>
      <c r="CE8" s="55"/>
      <c r="CF8" s="55"/>
      <c r="CG8" s="55"/>
      <c r="CH8" s="55"/>
      <c r="CI8" s="56"/>
      <c r="CJ8" s="54">
        <v>1074.2769453761373</v>
      </c>
      <c r="CK8" s="55"/>
      <c r="CL8" s="55"/>
      <c r="CM8" s="55"/>
      <c r="CN8" s="55"/>
      <c r="CO8" s="55"/>
      <c r="CP8" s="55"/>
      <c r="CQ8" s="55"/>
      <c r="CR8" s="56"/>
      <c r="CS8" s="54">
        <v>285.58058646024512</v>
      </c>
      <c r="CT8" s="55"/>
      <c r="CU8" s="55"/>
      <c r="CV8" s="55"/>
      <c r="CW8" s="55"/>
      <c r="CX8" s="55"/>
      <c r="CY8" s="55"/>
      <c r="CZ8" s="55"/>
      <c r="DA8" s="56"/>
      <c r="DB8" s="54">
        <v>57.698433038470476</v>
      </c>
      <c r="DC8" s="55"/>
      <c r="DD8" s="55"/>
      <c r="DE8" s="55"/>
      <c r="DF8" s="55"/>
      <c r="DG8" s="55"/>
      <c r="DH8" s="55"/>
      <c r="DI8" s="55"/>
      <c r="DJ8" s="56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>
        <f>'стр.1 '!CN28-SUM(CA8:DJ8)</f>
        <v>4502.089882680064</v>
      </c>
      <c r="FD8" s="39"/>
      <c r="FE8" s="39"/>
      <c r="FF8" s="39"/>
      <c r="FG8" s="39"/>
      <c r="FH8" s="39"/>
      <c r="FI8" s="39"/>
      <c r="FJ8" s="39"/>
      <c r="FK8" s="39"/>
    </row>
    <row r="9" spans="1:167" ht="26.25" customHeight="1" x14ac:dyDescent="0.2">
      <c r="A9" s="14"/>
      <c r="B9" s="36" t="s">
        <v>79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7"/>
      <c r="AV9" s="38" t="s">
        <v>29</v>
      </c>
      <c r="AW9" s="38"/>
      <c r="AX9" s="38"/>
      <c r="AY9" s="38"/>
      <c r="AZ9" s="38"/>
      <c r="BA9" s="38"/>
      <c r="BB9" s="38"/>
      <c r="BC9" s="38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</row>
    <row r="10" spans="1:167" ht="13.5" customHeight="1" x14ac:dyDescent="0.2">
      <c r="A10" s="14"/>
      <c r="B10" s="60" t="s">
        <v>54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/>
      <c r="AV10" s="38" t="s">
        <v>30</v>
      </c>
      <c r="AW10" s="38"/>
      <c r="AX10" s="38"/>
      <c r="AY10" s="38"/>
      <c r="AZ10" s="38"/>
      <c r="BA10" s="38"/>
      <c r="BB10" s="38"/>
      <c r="BC10" s="38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3.5" customHeight="1" x14ac:dyDescent="0.2">
      <c r="A11" s="14"/>
      <c r="B11" s="36" t="s">
        <v>55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 t="s">
        <v>31</v>
      </c>
      <c r="AW11" s="38"/>
      <c r="AX11" s="38"/>
      <c r="AY11" s="38"/>
      <c r="AZ11" s="38"/>
      <c r="BA11" s="38"/>
      <c r="BB11" s="38"/>
      <c r="BC11" s="38"/>
      <c r="BD11" s="39">
        <f>SUM(BO11:FK11)</f>
        <v>749.64160489401513</v>
      </c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40">
        <v>599.71328391521217</v>
      </c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>
        <f>'стр.1 '!CN31-SUM(CA11:DJ11)</f>
        <v>149.92832097880296</v>
      </c>
      <c r="FD11" s="40"/>
      <c r="FE11" s="40"/>
      <c r="FF11" s="40"/>
      <c r="FG11" s="40"/>
      <c r="FH11" s="40"/>
      <c r="FI11" s="40"/>
      <c r="FJ11" s="40"/>
      <c r="FK11" s="40"/>
    </row>
    <row r="12" spans="1:167" ht="13.5" customHeight="1" x14ac:dyDescent="0.2">
      <c r="A12" s="14"/>
      <c r="B12" s="36" t="s">
        <v>56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 t="s">
        <v>32</v>
      </c>
      <c r="AW12" s="38"/>
      <c r="AX12" s="38"/>
      <c r="AY12" s="38"/>
      <c r="AZ12" s="38"/>
      <c r="BA12" s="38"/>
      <c r="BB12" s="38"/>
      <c r="BC12" s="38"/>
      <c r="BD12" s="39">
        <f>BD15</f>
        <v>143.54442675044589</v>
      </c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>
        <f>CA15</f>
        <v>0</v>
      </c>
      <c r="CB12" s="39"/>
      <c r="CC12" s="39"/>
      <c r="CD12" s="39"/>
      <c r="CE12" s="39"/>
      <c r="CF12" s="39"/>
      <c r="CG12" s="39"/>
      <c r="CH12" s="39"/>
      <c r="CI12" s="39"/>
      <c r="CJ12" s="39">
        <f>CJ15</f>
        <v>86.727083131781413</v>
      </c>
      <c r="CK12" s="39"/>
      <c r="CL12" s="39"/>
      <c r="CM12" s="39"/>
      <c r="CN12" s="39"/>
      <c r="CO12" s="39"/>
      <c r="CP12" s="39"/>
      <c r="CQ12" s="39"/>
      <c r="CR12" s="39"/>
      <c r="CS12" s="39">
        <f>CS15</f>
        <v>24.813640647768899</v>
      </c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>
        <f>FC15</f>
        <v>32.003702970895574</v>
      </c>
      <c r="FD12" s="39"/>
      <c r="FE12" s="39"/>
      <c r="FF12" s="39"/>
      <c r="FG12" s="39"/>
      <c r="FH12" s="39"/>
      <c r="FI12" s="39"/>
      <c r="FJ12" s="39"/>
      <c r="FK12" s="39"/>
    </row>
    <row r="13" spans="1:167" ht="13.5" customHeight="1" x14ac:dyDescent="0.2">
      <c r="A13" s="14"/>
      <c r="B13" s="49" t="s">
        <v>57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0"/>
      <c r="AV13" s="38" t="s">
        <v>34</v>
      </c>
      <c r="AW13" s="38"/>
      <c r="AX13" s="38"/>
      <c r="AY13" s="38"/>
      <c r="AZ13" s="38"/>
      <c r="BA13" s="38"/>
      <c r="BB13" s="38"/>
      <c r="BC13" s="38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ht="13.5" customHeight="1" x14ac:dyDescent="0.2">
      <c r="A14" s="14"/>
      <c r="B14" s="49" t="s">
        <v>58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/>
      <c r="AV14" s="38" t="s">
        <v>35</v>
      </c>
      <c r="AW14" s="38"/>
      <c r="AX14" s="38"/>
      <c r="AY14" s="38"/>
      <c r="AZ14" s="38"/>
      <c r="BA14" s="38"/>
      <c r="BB14" s="38"/>
      <c r="BC14" s="38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pans="1:167" ht="13.5" customHeight="1" x14ac:dyDescent="0.2">
      <c r="A15" s="14"/>
      <c r="B15" s="49" t="s">
        <v>59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/>
      <c r="AV15" s="38" t="s">
        <v>36</v>
      </c>
      <c r="AW15" s="38"/>
      <c r="AX15" s="38"/>
      <c r="AY15" s="38"/>
      <c r="AZ15" s="38"/>
      <c r="BA15" s="38"/>
      <c r="BB15" s="38"/>
      <c r="BC15" s="38"/>
      <c r="BD15" s="39">
        <f>BD16+BD17</f>
        <v>143.54442675044589</v>
      </c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>
        <f>CA17+CA16</f>
        <v>0</v>
      </c>
      <c r="CB15" s="39"/>
      <c r="CC15" s="39"/>
      <c r="CD15" s="39"/>
      <c r="CE15" s="39"/>
      <c r="CF15" s="39"/>
      <c r="CG15" s="39"/>
      <c r="CH15" s="39"/>
      <c r="CI15" s="39"/>
      <c r="CJ15" s="39">
        <f>CJ17+CJ16</f>
        <v>86.727083131781413</v>
      </c>
      <c r="CK15" s="39"/>
      <c r="CL15" s="39"/>
      <c r="CM15" s="39"/>
      <c r="CN15" s="39"/>
      <c r="CO15" s="39"/>
      <c r="CP15" s="39"/>
      <c r="CQ15" s="39"/>
      <c r="CR15" s="39"/>
      <c r="CS15" s="39">
        <f>CS17+CS16</f>
        <v>24.813640647768899</v>
      </c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>
        <f>FC17+FC16</f>
        <v>32.003702970895574</v>
      </c>
      <c r="FD15" s="39"/>
      <c r="FE15" s="39"/>
      <c r="FF15" s="39"/>
      <c r="FG15" s="39"/>
      <c r="FH15" s="39"/>
      <c r="FI15" s="39"/>
      <c r="FJ15" s="39"/>
      <c r="FK15" s="39"/>
    </row>
    <row r="16" spans="1:167" ht="13.5" customHeight="1" x14ac:dyDescent="0.2">
      <c r="A16" s="14"/>
      <c r="B16" s="52" t="s">
        <v>96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3"/>
      <c r="AV16" s="38" t="s">
        <v>37</v>
      </c>
      <c r="AW16" s="38"/>
      <c r="AX16" s="38"/>
      <c r="AY16" s="38"/>
      <c r="AZ16" s="38"/>
      <c r="BA16" s="38"/>
      <c r="BB16" s="38"/>
      <c r="BC16" s="38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</row>
    <row r="17" spans="1:167" ht="13.5" customHeight="1" x14ac:dyDescent="0.2">
      <c r="A17" s="14"/>
      <c r="B17" s="52" t="s">
        <v>97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3"/>
      <c r="AV17" s="38" t="s">
        <v>38</v>
      </c>
      <c r="AW17" s="38"/>
      <c r="AX17" s="38"/>
      <c r="AY17" s="38"/>
      <c r="AZ17" s="38"/>
      <c r="BA17" s="38"/>
      <c r="BB17" s="38"/>
      <c r="BC17" s="38"/>
      <c r="BD17" s="39">
        <f>'стр.1 '!CN37</f>
        <v>143.54442675044589</v>
      </c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>
        <v>86.727083131781413</v>
      </c>
      <c r="CK17" s="39"/>
      <c r="CL17" s="39"/>
      <c r="CM17" s="39"/>
      <c r="CN17" s="39"/>
      <c r="CO17" s="39"/>
      <c r="CP17" s="39"/>
      <c r="CQ17" s="39"/>
      <c r="CR17" s="39"/>
      <c r="CS17" s="39">
        <v>24.813640647768899</v>
      </c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>
        <f>'стр.1 '!CN37-SUM(CA15:DJ15)</f>
        <v>32.003702970895574</v>
      </c>
      <c r="FD17" s="39"/>
      <c r="FE17" s="39"/>
      <c r="FF17" s="39"/>
      <c r="FG17" s="39"/>
      <c r="FH17" s="39"/>
      <c r="FI17" s="39"/>
      <c r="FJ17" s="39"/>
      <c r="FK17" s="39"/>
    </row>
    <row r="18" spans="1:167" ht="13.5" customHeight="1" x14ac:dyDescent="0.2">
      <c r="A18" s="14"/>
      <c r="B18" s="49" t="s">
        <v>60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/>
      <c r="AV18" s="38" t="s">
        <v>39</v>
      </c>
      <c r="AW18" s="38"/>
      <c r="AX18" s="38"/>
      <c r="AY18" s="38"/>
      <c r="AZ18" s="38"/>
      <c r="BA18" s="38"/>
      <c r="BB18" s="38"/>
      <c r="BC18" s="38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</row>
    <row r="19" spans="1:167" ht="13.5" customHeight="1" x14ac:dyDescent="0.2">
      <c r="A19" s="14"/>
      <c r="B19" s="49" t="s">
        <v>61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/>
      <c r="AV19" s="38" t="s">
        <v>40</v>
      </c>
      <c r="AW19" s="38"/>
      <c r="AX19" s="38"/>
      <c r="AY19" s="38"/>
      <c r="AZ19" s="38"/>
      <c r="BA19" s="38"/>
      <c r="BB19" s="38"/>
      <c r="BC19" s="38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</row>
    <row r="20" spans="1:167" ht="13.5" customHeight="1" x14ac:dyDescent="0.2">
      <c r="A20" s="14"/>
      <c r="B20" s="52" t="s">
        <v>62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3"/>
      <c r="AV20" s="38" t="s">
        <v>42</v>
      </c>
      <c r="AW20" s="38"/>
      <c r="AX20" s="38"/>
      <c r="AY20" s="38"/>
      <c r="AZ20" s="38"/>
      <c r="BA20" s="38"/>
      <c r="BB20" s="38"/>
      <c r="BC20" s="38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</row>
    <row r="21" spans="1:167" ht="13.5" customHeight="1" x14ac:dyDescent="0.2">
      <c r="A21" s="14"/>
      <c r="B21" s="49" t="s">
        <v>63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/>
      <c r="AV21" s="38" t="s">
        <v>41</v>
      </c>
      <c r="AW21" s="38"/>
      <c r="AX21" s="38"/>
      <c r="AY21" s="38"/>
      <c r="AZ21" s="38"/>
      <c r="BA21" s="38"/>
      <c r="BB21" s="38"/>
      <c r="BC21" s="38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67" ht="13.5" customHeight="1" x14ac:dyDescent="0.2">
      <c r="A22" s="14"/>
      <c r="B22" s="52" t="s">
        <v>64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3"/>
      <c r="AV22" s="38" t="s">
        <v>43</v>
      </c>
      <c r="AW22" s="38"/>
      <c r="AX22" s="38"/>
      <c r="AY22" s="38"/>
      <c r="AZ22" s="38"/>
      <c r="BA22" s="38"/>
      <c r="BB22" s="38"/>
      <c r="BC22" s="38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</row>
    <row r="23" spans="1:167" ht="13.5" customHeight="1" x14ac:dyDescent="0.2">
      <c r="A23" s="14"/>
      <c r="B23" s="52" t="s">
        <v>65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3"/>
      <c r="AV23" s="38" t="s">
        <v>44</v>
      </c>
      <c r="AW23" s="38"/>
      <c r="AX23" s="38"/>
      <c r="AY23" s="38"/>
      <c r="AZ23" s="38"/>
      <c r="BA23" s="38"/>
      <c r="BB23" s="38"/>
      <c r="BC23" s="38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</row>
    <row r="24" spans="1:167" ht="13.5" customHeight="1" x14ac:dyDescent="0.2">
      <c r="A24" s="14"/>
      <c r="B24" s="49" t="s">
        <v>66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  <c r="AV24" s="38" t="s">
        <v>45</v>
      </c>
      <c r="AW24" s="38"/>
      <c r="AX24" s="38"/>
      <c r="AY24" s="38"/>
      <c r="AZ24" s="38"/>
      <c r="BA24" s="38"/>
      <c r="BB24" s="38"/>
      <c r="BC24" s="38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</row>
    <row r="25" spans="1:167" ht="13.5" customHeight="1" x14ac:dyDescent="0.2">
      <c r="A25" s="14"/>
      <c r="B25" s="36" t="s">
        <v>67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7"/>
      <c r="AV25" s="38" t="s">
        <v>33</v>
      </c>
      <c r="AW25" s="38"/>
      <c r="AX25" s="38"/>
      <c r="AY25" s="38"/>
      <c r="AZ25" s="38"/>
      <c r="BA25" s="38"/>
      <c r="BB25" s="38"/>
      <c r="BC25" s="38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1:167" ht="13.5" customHeight="1" x14ac:dyDescent="0.2">
      <c r="A26" s="14"/>
      <c r="B26" s="36" t="s">
        <v>68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7"/>
      <c r="AV26" s="38" t="s">
        <v>46</v>
      </c>
      <c r="AW26" s="38"/>
      <c r="AX26" s="38"/>
      <c r="AY26" s="38"/>
      <c r="AZ26" s="38"/>
      <c r="BA26" s="38"/>
      <c r="BB26" s="38"/>
      <c r="BC26" s="38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40"/>
      <c r="CB26" s="40"/>
      <c r="CC26" s="40"/>
      <c r="CD26" s="40"/>
      <c r="CE26" s="40"/>
      <c r="CF26" s="40"/>
      <c r="CG26" s="40"/>
      <c r="CH26" s="40"/>
      <c r="CI26" s="40"/>
      <c r="CJ26" s="54"/>
      <c r="CK26" s="55"/>
      <c r="CL26" s="55"/>
      <c r="CM26" s="55"/>
      <c r="CN26" s="55"/>
      <c r="CO26" s="55"/>
      <c r="CP26" s="55"/>
      <c r="CQ26" s="55"/>
      <c r="CR26" s="56"/>
      <c r="CS26" s="54"/>
      <c r="CT26" s="55"/>
      <c r="CU26" s="55"/>
      <c r="CV26" s="55"/>
      <c r="CW26" s="55"/>
      <c r="CX26" s="55"/>
      <c r="CY26" s="55"/>
      <c r="CZ26" s="55"/>
      <c r="DA26" s="56"/>
      <c r="DB26" s="54"/>
      <c r="DC26" s="55"/>
      <c r="DD26" s="55"/>
      <c r="DE26" s="55"/>
      <c r="DF26" s="55"/>
      <c r="DG26" s="55"/>
      <c r="DH26" s="55"/>
      <c r="DI26" s="55"/>
      <c r="DJ26" s="56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</row>
    <row r="27" spans="1:167" ht="25.5" customHeight="1" x14ac:dyDescent="0.2">
      <c r="A27" s="14"/>
      <c r="B27" s="36" t="s">
        <v>100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7"/>
      <c r="AV27" s="38" t="s">
        <v>99</v>
      </c>
      <c r="AW27" s="38"/>
      <c r="AX27" s="38"/>
      <c r="AY27" s="38"/>
      <c r="AZ27" s="38"/>
      <c r="BA27" s="38"/>
      <c r="BB27" s="38"/>
      <c r="BC27" s="38"/>
      <c r="BD27" s="39">
        <f>SUM(BO27:FK27)</f>
        <v>0</v>
      </c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>
        <f>'стр.1 '!CN47-SUM(CA27:DJ27)</f>
        <v>0</v>
      </c>
      <c r="FD27" s="39"/>
      <c r="FE27" s="39"/>
      <c r="FF27" s="39"/>
      <c r="FG27" s="39"/>
      <c r="FH27" s="39"/>
      <c r="FI27" s="39"/>
      <c r="FJ27" s="39"/>
      <c r="FK27" s="39"/>
    </row>
    <row r="28" spans="1:167" s="17" customFormat="1" ht="13.5" customHeight="1" x14ac:dyDescent="0.2">
      <c r="A28" s="15"/>
      <c r="B28" s="41" t="s">
        <v>80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2"/>
      <c r="AV28" s="43" t="s">
        <v>47</v>
      </c>
      <c r="AW28" s="43"/>
      <c r="AX28" s="43"/>
      <c r="AY28" s="43"/>
      <c r="AZ28" s="43"/>
      <c r="BA28" s="43"/>
      <c r="BB28" s="43"/>
      <c r="BC28" s="43"/>
      <c r="BD28" s="44">
        <f>'стр.1 '!CN48</f>
        <v>587613.50033209426</v>
      </c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>
        <v>85933.875701998128</v>
      </c>
      <c r="CB28" s="44"/>
      <c r="CC28" s="44"/>
      <c r="CD28" s="44"/>
      <c r="CE28" s="44"/>
      <c r="CF28" s="44"/>
      <c r="CG28" s="44"/>
      <c r="CH28" s="44"/>
      <c r="CI28" s="44"/>
      <c r="CJ28" s="44">
        <v>71601.549140760602</v>
      </c>
      <c r="CK28" s="44"/>
      <c r="CL28" s="44"/>
      <c r="CM28" s="44"/>
      <c r="CN28" s="44"/>
      <c r="CO28" s="44"/>
      <c r="CP28" s="44"/>
      <c r="CQ28" s="44"/>
      <c r="CR28" s="44"/>
      <c r="CS28" s="44">
        <v>19035.967991229962</v>
      </c>
      <c r="CT28" s="44"/>
      <c r="CU28" s="44"/>
      <c r="CV28" s="44"/>
      <c r="CW28" s="44"/>
      <c r="CX28" s="44"/>
      <c r="CY28" s="44"/>
      <c r="CZ28" s="44"/>
      <c r="DA28" s="44"/>
      <c r="DB28" s="44">
        <v>78109.692447806185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>
        <f>BD28-SUM(CA28:DJ28)</f>
        <v>332932.41505029937</v>
      </c>
      <c r="FD28" s="44"/>
      <c r="FE28" s="44"/>
      <c r="FF28" s="44"/>
      <c r="FG28" s="44"/>
      <c r="FH28" s="44"/>
      <c r="FI28" s="44"/>
      <c r="FJ28" s="44"/>
      <c r="FK28" s="44"/>
    </row>
    <row r="29" spans="1:167" s="18" customFormat="1" ht="14.25" customHeight="1" x14ac:dyDescent="0.2">
      <c r="A29" s="19"/>
      <c r="B29" s="97" t="s">
        <v>4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8"/>
      <c r="AV29" s="99" t="s">
        <v>48</v>
      </c>
      <c r="AW29" s="99"/>
      <c r="AX29" s="99"/>
      <c r="AY29" s="99"/>
      <c r="AZ29" s="99"/>
      <c r="BA29" s="99"/>
      <c r="BB29" s="99"/>
      <c r="BC29" s="99"/>
      <c r="BD29" s="92">
        <f>'стр.1 '!CN49</f>
        <v>70360.944524554492</v>
      </c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>
        <f>BD29</f>
        <v>70360.944524554492</v>
      </c>
      <c r="FD29" s="92"/>
      <c r="FE29" s="92"/>
      <c r="FF29" s="92"/>
      <c r="FG29" s="92"/>
      <c r="FH29" s="92"/>
      <c r="FI29" s="92"/>
      <c r="FJ29" s="92"/>
      <c r="FK29" s="92"/>
    </row>
    <row r="30" spans="1:167" s="18" customFormat="1" ht="14.25" customHeight="1" x14ac:dyDescent="0.2">
      <c r="A30" s="93" t="s">
        <v>71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5"/>
      <c r="AV30" s="96" t="s">
        <v>49</v>
      </c>
      <c r="AW30" s="96"/>
      <c r="AX30" s="96"/>
      <c r="AY30" s="96"/>
      <c r="AZ30" s="96"/>
      <c r="BA30" s="96"/>
      <c r="BB30" s="96"/>
      <c r="BC30" s="96"/>
      <c r="BD30" s="92">
        <f>BD28+BD29</f>
        <v>657974.4448566488</v>
      </c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>
        <f>CA28+CA29</f>
        <v>85933.875701998128</v>
      </c>
      <c r="CB30" s="92"/>
      <c r="CC30" s="92"/>
      <c r="CD30" s="92"/>
      <c r="CE30" s="92"/>
      <c r="CF30" s="92"/>
      <c r="CG30" s="92"/>
      <c r="CH30" s="92"/>
      <c r="CI30" s="92"/>
      <c r="CJ30" s="92">
        <f>CJ28+CJ29</f>
        <v>71601.549140760602</v>
      </c>
      <c r="CK30" s="92"/>
      <c r="CL30" s="92"/>
      <c r="CM30" s="92"/>
      <c r="CN30" s="92"/>
      <c r="CO30" s="92"/>
      <c r="CP30" s="92"/>
      <c r="CQ30" s="92"/>
      <c r="CR30" s="92"/>
      <c r="CS30" s="92">
        <f>CS28+CS29</f>
        <v>19035.967991229962</v>
      </c>
      <c r="CT30" s="92"/>
      <c r="CU30" s="92"/>
      <c r="CV30" s="92"/>
      <c r="CW30" s="92"/>
      <c r="CX30" s="92"/>
      <c r="CY30" s="92"/>
      <c r="CZ30" s="92"/>
      <c r="DA30" s="92"/>
      <c r="DB30" s="92">
        <f>DB28+DB29</f>
        <v>78109.692447806185</v>
      </c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>
        <f>FC28+FC29</f>
        <v>403293.35957485385</v>
      </c>
      <c r="FD30" s="92"/>
      <c r="FE30" s="92"/>
      <c r="FF30" s="92"/>
      <c r="FG30" s="92"/>
      <c r="FH30" s="92"/>
      <c r="FI30" s="92"/>
      <c r="FJ30" s="92"/>
      <c r="FK30" s="92"/>
    </row>
    <row r="47" spans="92:109" x14ac:dyDescent="0.2">
      <c r="CN47" s="13" t="e">
        <f>BW47*DE48</f>
        <v>#DIV/0!</v>
      </c>
    </row>
    <row r="48" spans="92:109" x14ac:dyDescent="0.2">
      <c r="CN48" s="13">
        <v>462700</v>
      </c>
      <c r="DE48" s="13" t="e">
        <f>CN48/BW48</f>
        <v>#DIV/0!</v>
      </c>
    </row>
    <row r="49" spans="75:92" x14ac:dyDescent="0.2">
      <c r="BW49" s="13">
        <f>48649+42400+8000</f>
        <v>99049</v>
      </c>
      <c r="CN49" s="13">
        <f>110745+42400+8000</f>
        <v>161145</v>
      </c>
    </row>
  </sheetData>
  <mergeCells count="351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BO9:BZ9"/>
    <mergeCell ref="CA9:CI9"/>
    <mergeCell ref="CJ9:CR9"/>
    <mergeCell ref="CS9:DA9"/>
    <mergeCell ref="DB9:DJ9"/>
    <mergeCell ref="DK9:DT9"/>
    <mergeCell ref="DU7:EI7"/>
    <mergeCell ref="EJ7:ER7"/>
    <mergeCell ref="ES7:FB7"/>
    <mergeCell ref="CJ11:CR11"/>
    <mergeCell ref="CS11:DA11"/>
    <mergeCell ref="DB11:DJ11"/>
    <mergeCell ref="DK11:DT11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9:AU9"/>
    <mergeCell ref="AV9:BC9"/>
    <mergeCell ref="BD9:BN9"/>
    <mergeCell ref="DB13:DJ13"/>
    <mergeCell ref="DK13:DT13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1:AU11"/>
    <mergeCell ref="AV11:BC11"/>
    <mergeCell ref="BD11:BN11"/>
    <mergeCell ref="BO11:BZ11"/>
    <mergeCell ref="CA11:CI11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3:AU13"/>
    <mergeCell ref="AV13:BC13"/>
    <mergeCell ref="BD13:BN13"/>
    <mergeCell ref="BO13:BZ13"/>
    <mergeCell ref="CA13:CI13"/>
    <mergeCell ref="CJ13:CR13"/>
    <mergeCell ref="CS13:DA13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BO17:BZ17"/>
    <mergeCell ref="CA17:CI17"/>
    <mergeCell ref="CJ17:CR17"/>
    <mergeCell ref="CS17:DA17"/>
    <mergeCell ref="DB17:DJ17"/>
    <mergeCell ref="DK17:DT17"/>
    <mergeCell ref="DU15:EI15"/>
    <mergeCell ref="EJ15:ER15"/>
    <mergeCell ref="ES15:FB15"/>
    <mergeCell ref="CJ19:CR19"/>
    <mergeCell ref="CS19:DA19"/>
    <mergeCell ref="DB19:DJ19"/>
    <mergeCell ref="DK19:DT19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7:AU17"/>
    <mergeCell ref="AV17:BC17"/>
    <mergeCell ref="BD17:BN17"/>
    <mergeCell ref="DB21:DJ21"/>
    <mergeCell ref="DK21:DT21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19:AU19"/>
    <mergeCell ref="AV19:BC19"/>
    <mergeCell ref="BD19:BN19"/>
    <mergeCell ref="BO19:BZ19"/>
    <mergeCell ref="CA19:CI19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1:AU21"/>
    <mergeCell ref="AV21:BC21"/>
    <mergeCell ref="BD21:BN21"/>
    <mergeCell ref="BO21:BZ21"/>
    <mergeCell ref="CA21:CI21"/>
    <mergeCell ref="CJ21:CR21"/>
    <mergeCell ref="CS21:DA21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BO25:BZ25"/>
    <mergeCell ref="CA25:CI25"/>
    <mergeCell ref="CJ25:CR25"/>
    <mergeCell ref="CS25:DA25"/>
    <mergeCell ref="DB25:DJ25"/>
    <mergeCell ref="DK25:DT25"/>
    <mergeCell ref="DU23:EI23"/>
    <mergeCell ref="EJ23:ER23"/>
    <mergeCell ref="ES23:FB23"/>
    <mergeCell ref="CJ27:CR27"/>
    <mergeCell ref="CS27:DA27"/>
    <mergeCell ref="DB27:DJ27"/>
    <mergeCell ref="DK27:DT27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5:AU25"/>
    <mergeCell ref="AV25:BC25"/>
    <mergeCell ref="BD25:BN25"/>
    <mergeCell ref="DB29:DJ29"/>
    <mergeCell ref="DK29:DT29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CS28:DA28"/>
    <mergeCell ref="DB28:DJ28"/>
    <mergeCell ref="DK28:DT28"/>
    <mergeCell ref="DU28:EI28"/>
    <mergeCell ref="EJ28:ER28"/>
    <mergeCell ref="ES28:FB28"/>
    <mergeCell ref="FC28:FK28"/>
    <mergeCell ref="B27:AU27"/>
    <mergeCell ref="AV27:BC27"/>
    <mergeCell ref="BD27:BN27"/>
    <mergeCell ref="BO27:BZ27"/>
    <mergeCell ref="CA27:CI27"/>
    <mergeCell ref="DU29:EI29"/>
    <mergeCell ref="EJ29:ER29"/>
    <mergeCell ref="ES29:FB29"/>
    <mergeCell ref="FC29:FK29"/>
    <mergeCell ref="A30:AU30"/>
    <mergeCell ref="AV30:BC30"/>
    <mergeCell ref="BD30:BN30"/>
    <mergeCell ref="BO30:BZ30"/>
    <mergeCell ref="CA30:CI30"/>
    <mergeCell ref="CJ30:CR30"/>
    <mergeCell ref="FC30:FK30"/>
    <mergeCell ref="CS30:DA30"/>
    <mergeCell ref="DB30:DJ30"/>
    <mergeCell ref="DK30:DT30"/>
    <mergeCell ref="DU30:EI30"/>
    <mergeCell ref="EJ30:ER30"/>
    <mergeCell ref="ES30:FB30"/>
    <mergeCell ref="B29:AU29"/>
    <mergeCell ref="AV29:BC29"/>
    <mergeCell ref="BD29:BN29"/>
    <mergeCell ref="BO29:BZ29"/>
    <mergeCell ref="CA29:CI29"/>
    <mergeCell ref="CJ29:CR29"/>
    <mergeCell ref="CS29:DA29"/>
  </mergeCells>
  <pageMargins left="0.39370078740157483" right="0.31496062992125984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V6:B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 </vt:lpstr>
      <vt:lpstr>стр.2</vt:lpstr>
      <vt:lpstr>'стр.1 '!Область_печати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Павлова Надежда Александровна</cp:lastModifiedBy>
  <cp:lastPrinted>2018-04-27T11:16:53Z</cp:lastPrinted>
  <dcterms:created xsi:type="dcterms:W3CDTF">2011-01-11T10:25:48Z</dcterms:created>
  <dcterms:modified xsi:type="dcterms:W3CDTF">2019-04-26T10:10:12Z</dcterms:modified>
</cp:coreProperties>
</file>